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-Pc\Documents\BOWLING\AGB-Site-2020_21\ligues\le solitaire\2023-2024\"/>
    </mc:Choice>
  </mc:AlternateContent>
  <xr:revisionPtr revIDLastSave="0" documentId="13_ncr:1_{FB084164-D00F-45E5-A827-66D79BF988FB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2023" sheetId="4" r:id="rId1"/>
    <sheet name="2024" sheetId="12" r:id="rId2"/>
    <sheet name="2023-2024" sheetId="2" r:id="rId3"/>
    <sheet name="Moyenne" sheetId="6" r:id="rId4"/>
  </sheets>
  <calcPr calcId="191029"/>
</workbook>
</file>

<file path=xl/calcChain.xml><?xml version="1.0" encoding="utf-8"?>
<calcChain xmlns="http://schemas.openxmlformats.org/spreadsheetml/2006/main">
  <c r="Q6" i="12" l="1"/>
  <c r="S6" i="12" s="1"/>
  <c r="R6" i="12"/>
  <c r="Q7" i="12"/>
  <c r="S7" i="12" s="1"/>
  <c r="R7" i="12"/>
  <c r="Q8" i="12"/>
  <c r="S8" i="12" s="1"/>
  <c r="R8" i="12"/>
  <c r="Q9" i="12"/>
  <c r="R9" i="12"/>
  <c r="Q10" i="12"/>
  <c r="S10" i="12" s="1"/>
  <c r="R10" i="12"/>
  <c r="Q11" i="12"/>
  <c r="R11" i="12"/>
  <c r="Q12" i="12"/>
  <c r="R12" i="12"/>
  <c r="S12" i="12" s="1"/>
  <c r="Q13" i="12"/>
  <c r="S13" i="12" s="1"/>
  <c r="R13" i="12"/>
  <c r="Q14" i="12"/>
  <c r="R14" i="12"/>
  <c r="Q15" i="12"/>
  <c r="R15" i="12"/>
  <c r="Q16" i="12"/>
  <c r="R16" i="12"/>
  <c r="Q17" i="12"/>
  <c r="R17" i="12"/>
  <c r="Q18" i="12"/>
  <c r="R18" i="12"/>
  <c r="Q19" i="12"/>
  <c r="R19" i="12"/>
  <c r="Q20" i="12"/>
  <c r="R20" i="12"/>
  <c r="S20" i="12" s="1"/>
  <c r="Q21" i="12"/>
  <c r="R21" i="12"/>
  <c r="Q22" i="12"/>
  <c r="S22" i="12" s="1"/>
  <c r="R22" i="12"/>
  <c r="Q23" i="12"/>
  <c r="S23" i="12" s="1"/>
  <c r="R23" i="12"/>
  <c r="Q24" i="12"/>
  <c r="R24" i="12"/>
  <c r="Q25" i="12"/>
  <c r="R25" i="12"/>
  <c r="Q26" i="12"/>
  <c r="R26" i="12"/>
  <c r="Q27" i="12"/>
  <c r="R27" i="12"/>
  <c r="Q28" i="12"/>
  <c r="S28" i="12" s="1"/>
  <c r="R28" i="12"/>
  <c r="Q29" i="12"/>
  <c r="R29" i="12"/>
  <c r="Q30" i="12"/>
  <c r="R30" i="12"/>
  <c r="Q31" i="12"/>
  <c r="R31" i="12"/>
  <c r="S31" i="12"/>
  <c r="Q32" i="12"/>
  <c r="R32" i="12"/>
  <c r="Q33" i="12"/>
  <c r="S33" i="12" s="1"/>
  <c r="R33" i="12"/>
  <c r="Q34" i="12"/>
  <c r="S34" i="12" s="1"/>
  <c r="R34" i="12"/>
  <c r="Q35" i="12"/>
  <c r="R35" i="12"/>
  <c r="Q36" i="12"/>
  <c r="R36" i="12"/>
  <c r="S36" i="12" s="1"/>
  <c r="Q37" i="12"/>
  <c r="S37" i="12" s="1"/>
  <c r="R37" i="12"/>
  <c r="Q38" i="12"/>
  <c r="R38" i="12"/>
  <c r="Q39" i="12"/>
  <c r="R39" i="12"/>
  <c r="Q40" i="12"/>
  <c r="R40" i="12"/>
  <c r="Q41" i="12"/>
  <c r="R41" i="12"/>
  <c r="Q42" i="12"/>
  <c r="S42" i="12" s="1"/>
  <c r="R42" i="12"/>
  <c r="R5" i="12"/>
  <c r="Q5" i="12"/>
  <c r="S5" i="12" s="1"/>
  <c r="E12" i="6"/>
  <c r="S39" i="12" l="1"/>
  <c r="S16" i="12"/>
  <c r="S26" i="12"/>
  <c r="S15" i="12"/>
  <c r="S11" i="12"/>
  <c r="S18" i="12"/>
  <c r="S25" i="12"/>
  <c r="S32" i="12"/>
  <c r="S35" i="12"/>
  <c r="S21" i="12"/>
  <c r="S38" i="12"/>
  <c r="S41" i="12"/>
  <c r="S24" i="12"/>
  <c r="S14" i="12"/>
  <c r="S27" i="12"/>
  <c r="S17" i="12"/>
  <c r="S40" i="12"/>
  <c r="S30" i="12"/>
  <c r="S9" i="12"/>
  <c r="S29" i="12"/>
  <c r="S19" i="12"/>
  <c r="E9" i="6"/>
  <c r="E11" i="6"/>
  <c r="E10" i="6"/>
  <c r="I4" i="2" l="1"/>
  <c r="J4" i="2"/>
  <c r="I5" i="2"/>
  <c r="K5" i="2" s="1"/>
  <c r="J5" i="2"/>
  <c r="I6" i="2"/>
  <c r="J6" i="2"/>
  <c r="I7" i="2"/>
  <c r="J7" i="2"/>
  <c r="I8" i="2"/>
  <c r="J8" i="2"/>
  <c r="I9" i="2"/>
  <c r="J9" i="2"/>
  <c r="I10" i="2"/>
  <c r="K10" i="2" s="1"/>
  <c r="J10" i="2"/>
  <c r="I11" i="2"/>
  <c r="K11" i="2" s="1"/>
  <c r="J11" i="2"/>
  <c r="I12" i="2"/>
  <c r="K12" i="2" s="1"/>
  <c r="J12" i="2"/>
  <c r="I13" i="2"/>
  <c r="K13" i="2" s="1"/>
  <c r="J13" i="2"/>
  <c r="I14" i="2"/>
  <c r="K14" i="2" s="1"/>
  <c r="J14" i="2"/>
  <c r="I15" i="2"/>
  <c r="J15" i="2"/>
  <c r="I16" i="2"/>
  <c r="J16" i="2"/>
  <c r="I17" i="2"/>
  <c r="K17" i="2" s="1"/>
  <c r="J17" i="2"/>
  <c r="I18" i="2"/>
  <c r="K18" i="2" s="1"/>
  <c r="J18" i="2"/>
  <c r="I19" i="2"/>
  <c r="K19" i="2" s="1"/>
  <c r="J19" i="2"/>
  <c r="I20" i="2"/>
  <c r="J20" i="2"/>
  <c r="I21" i="2"/>
  <c r="J21" i="2"/>
  <c r="I22" i="2"/>
  <c r="K22" i="2" s="1"/>
  <c r="J22" i="2"/>
  <c r="I23" i="2"/>
  <c r="J23" i="2"/>
  <c r="I24" i="2"/>
  <c r="J24" i="2"/>
  <c r="I25" i="2"/>
  <c r="K25" i="2" s="1"/>
  <c r="J25" i="2"/>
  <c r="I26" i="2"/>
  <c r="K26" i="2" s="1"/>
  <c r="J26" i="2"/>
  <c r="I27" i="2"/>
  <c r="K27" i="2" s="1"/>
  <c r="J27" i="2"/>
  <c r="I28" i="2"/>
  <c r="K28" i="2" s="1"/>
  <c r="J28" i="2"/>
  <c r="I29" i="2"/>
  <c r="K29" i="2" s="1"/>
  <c r="J29" i="2"/>
  <c r="I30" i="2"/>
  <c r="K30" i="2" s="1"/>
  <c r="J30" i="2"/>
  <c r="I31" i="2"/>
  <c r="K31" i="2" s="1"/>
  <c r="J31" i="2"/>
  <c r="I32" i="2"/>
  <c r="J32" i="2"/>
  <c r="I33" i="2"/>
  <c r="J33" i="2"/>
  <c r="I34" i="2"/>
  <c r="K34" i="2" s="1"/>
  <c r="J34" i="2"/>
  <c r="I35" i="2"/>
  <c r="K35" i="2" s="1"/>
  <c r="J35" i="2"/>
  <c r="I36" i="2"/>
  <c r="K36" i="2" s="1"/>
  <c r="J36" i="2"/>
  <c r="I37" i="2"/>
  <c r="K37" i="2" s="1"/>
  <c r="J37" i="2"/>
  <c r="I38" i="2"/>
  <c r="K38" i="2" s="1"/>
  <c r="J38" i="2"/>
  <c r="I39" i="2"/>
  <c r="K39" i="2" s="1"/>
  <c r="J39" i="2"/>
  <c r="K40" i="2"/>
  <c r="K42" i="2"/>
  <c r="J3" i="2"/>
  <c r="I3" i="2"/>
  <c r="K3" i="2" s="1"/>
  <c r="I40" i="2"/>
  <c r="I41" i="2"/>
  <c r="K41" i="2" s="1"/>
  <c r="I42" i="2"/>
  <c r="I43" i="2"/>
  <c r="K43" i="2" s="1"/>
  <c r="I44" i="2"/>
  <c r="K44" i="2" s="1"/>
  <c r="J43" i="12"/>
  <c r="J44" i="12"/>
  <c r="J45" i="12"/>
  <c r="J46" i="12"/>
  <c r="I24" i="4"/>
  <c r="J24" i="4"/>
  <c r="L45" i="12" l="1"/>
  <c r="Q45" i="12"/>
  <c r="S45" i="12" s="1"/>
  <c r="L46" i="12"/>
  <c r="Q46" i="12"/>
  <c r="S46" i="12" s="1"/>
  <c r="L44" i="12"/>
  <c r="Q44" i="12"/>
  <c r="S44" i="12" s="1"/>
  <c r="L43" i="12"/>
  <c r="Q43" i="12"/>
  <c r="S43" i="12" s="1"/>
  <c r="K21" i="2"/>
  <c r="K32" i="2"/>
  <c r="K24" i="2"/>
  <c r="K16" i="2"/>
  <c r="K8" i="2"/>
  <c r="K4" i="2"/>
  <c r="K6" i="2"/>
  <c r="K7" i="2"/>
  <c r="K23" i="2"/>
  <c r="K20" i="2"/>
  <c r="K33" i="2"/>
  <c r="K9" i="2"/>
  <c r="K15" i="2"/>
  <c r="K24" i="4"/>
  <c r="B55" i="4"/>
  <c r="I31" i="4"/>
  <c r="J31" i="4"/>
  <c r="I22" i="4"/>
  <c r="J22" i="4"/>
  <c r="E8" i="6"/>
  <c r="I40" i="4"/>
  <c r="K31" i="4" l="1"/>
  <c r="K22" i="4"/>
  <c r="E6" i="6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3" i="4"/>
  <c r="J23" i="4"/>
  <c r="I25" i="4"/>
  <c r="J25" i="4"/>
  <c r="I26" i="4"/>
  <c r="J26" i="4"/>
  <c r="I27" i="4"/>
  <c r="J27" i="4"/>
  <c r="I28" i="4"/>
  <c r="J28" i="4"/>
  <c r="I29" i="4"/>
  <c r="J29" i="4"/>
  <c r="I30" i="4"/>
  <c r="J30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J40" i="4"/>
  <c r="I6" i="4"/>
  <c r="J6" i="4"/>
  <c r="J5" i="4"/>
  <c r="I5" i="4"/>
  <c r="Q47" i="12"/>
  <c r="R47" i="12"/>
  <c r="J46" i="2"/>
  <c r="K35" i="4" l="1"/>
  <c r="K18" i="4"/>
  <c r="K27" i="4"/>
  <c r="K9" i="4"/>
  <c r="K32" i="4"/>
  <c r="K20" i="4"/>
  <c r="K15" i="4"/>
  <c r="K6" i="4"/>
  <c r="K26" i="4"/>
  <c r="K11" i="4"/>
  <c r="K38" i="4"/>
  <c r="K33" i="4"/>
  <c r="K28" i="4"/>
  <c r="K21" i="4"/>
  <c r="K16" i="4"/>
  <c r="K12" i="4"/>
  <c r="K7" i="4"/>
  <c r="K37" i="4"/>
  <c r="K36" i="4"/>
  <c r="K34" i="4"/>
  <c r="K29" i="4"/>
  <c r="K17" i="4"/>
  <c r="K13" i="4"/>
  <c r="K39" i="4"/>
  <c r="K23" i="4"/>
  <c r="K14" i="4"/>
  <c r="K8" i="4"/>
  <c r="K25" i="4"/>
  <c r="K5" i="4"/>
  <c r="K30" i="4"/>
  <c r="K19" i="4"/>
  <c r="K10" i="4"/>
  <c r="K40" i="4"/>
  <c r="S47" i="12"/>
  <c r="I46" i="2"/>
  <c r="K46" i="2" s="1"/>
  <c r="E16" i="6" l="1"/>
  <c r="Y48" i="12"/>
  <c r="X48" i="12"/>
  <c r="D48" i="12"/>
  <c r="C48" i="12"/>
  <c r="P46" i="4"/>
  <c r="O46" i="4"/>
  <c r="D46" i="4"/>
  <c r="C46" i="4"/>
  <c r="Z48" i="12" l="1"/>
  <c r="E48" i="12"/>
  <c r="J47" i="12"/>
  <c r="K47" i="12"/>
  <c r="E46" i="4"/>
  <c r="J46" i="4"/>
  <c r="I46" i="4"/>
  <c r="Q46" i="4"/>
  <c r="L47" i="12" l="1"/>
  <c r="K46" i="4"/>
  <c r="C47" i="2" l="1"/>
  <c r="D47" i="2"/>
  <c r="P46" i="2" l="1"/>
  <c r="O46" i="2" l="1"/>
  <c r="E47" i="2" l="1"/>
  <c r="Q46" i="2"/>
</calcChain>
</file>

<file path=xl/sharedStrings.xml><?xml version="1.0" encoding="utf-8"?>
<sst xmlns="http://schemas.openxmlformats.org/spreadsheetml/2006/main" count="444" uniqueCount="61">
  <si>
    <t>Pos.</t>
  </si>
  <si>
    <t>Nom</t>
  </si>
  <si>
    <t>Parties</t>
  </si>
  <si>
    <t>QA</t>
  </si>
  <si>
    <t>Moy.</t>
  </si>
  <si>
    <t>Corbo Pierre</t>
  </si>
  <si>
    <t>D'Apice Vincenzo</t>
  </si>
  <si>
    <t>Dates</t>
  </si>
  <si>
    <t>Quilles</t>
  </si>
  <si>
    <t>Moyennes</t>
  </si>
  <si>
    <t>Le Solitaire</t>
  </si>
  <si>
    <t>Tour</t>
  </si>
  <si>
    <t>Golay Daniel</t>
  </si>
  <si>
    <t>Diaz Lopez José Manuel</t>
  </si>
  <si>
    <t>Carolino Romulo</t>
  </si>
  <si>
    <t>Aries Claudia</t>
  </si>
  <si>
    <t>Almudever Celina</t>
  </si>
  <si>
    <t>Hand</t>
  </si>
  <si>
    <t>Grillet Liliane</t>
  </si>
  <si>
    <t>Flores Alfredo</t>
  </si>
  <si>
    <t>Roagna Gilles-Eric</t>
  </si>
  <si>
    <t>Pasquier Virginie</t>
  </si>
  <si>
    <t>Umali Jaime</t>
  </si>
  <si>
    <t>Classement général individuels 2023</t>
  </si>
  <si>
    <t>Moyat Magali</t>
  </si>
  <si>
    <t>Jaena Emma</t>
  </si>
  <si>
    <t>Walther Jeanette</t>
  </si>
  <si>
    <t>D'Apice Eladio</t>
  </si>
  <si>
    <t>Parome Richard</t>
  </si>
  <si>
    <t>Rosset Franck</t>
  </si>
  <si>
    <t>Petringa Antonio</t>
  </si>
  <si>
    <t>Seydoux Pascal</t>
  </si>
  <si>
    <t>Moser Noraida</t>
  </si>
  <si>
    <t>Pellein Stéphane</t>
  </si>
  <si>
    <t>Umali James Matthew</t>
  </si>
  <si>
    <t>2023-2024</t>
  </si>
  <si>
    <t>Classement général individuels 2024</t>
  </si>
  <si>
    <t>Au 01.01.2024</t>
  </si>
  <si>
    <t>Depuis le 01.01.2024 au 26.03.2024</t>
  </si>
  <si>
    <t>Depuis le 01.04.2024 au 30.06.2024</t>
  </si>
  <si>
    <t>Au 30.06.2024</t>
  </si>
  <si>
    <t>Au 30.09.2023</t>
  </si>
  <si>
    <t>Depuis le 01.10.2023</t>
  </si>
  <si>
    <t>Au 31.12.2023</t>
  </si>
  <si>
    <t>Faller Nezza</t>
  </si>
  <si>
    <t>Dupenloup Franck</t>
  </si>
  <si>
    <t>Meier Pierre</t>
  </si>
  <si>
    <t>Visalli Giuseppe</t>
  </si>
  <si>
    <t>Bourgeois Henri</t>
  </si>
  <si>
    <t>Gabriel Eric</t>
  </si>
  <si>
    <t>Chappuis Bernard</t>
  </si>
  <si>
    <t>Faller Merrie</t>
  </si>
  <si>
    <t>Serrano Ronaldo</t>
  </si>
  <si>
    <t>Nicole Roger</t>
  </si>
  <si>
    <t>Perito Pascal</t>
  </si>
  <si>
    <t>Martin José</t>
  </si>
  <si>
    <t>Morales Serrano Eduardo</t>
  </si>
  <si>
    <t>Cardinaux Pierre-Alain</t>
  </si>
  <si>
    <t>Moyenne</t>
  </si>
  <si>
    <t>Faller Merri</t>
  </si>
  <si>
    <t>Rosa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</si>
</sst>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rgb="FF00000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theme="1"/>
      </bottom>
      <diagonal/>
    </border>
  </borders>
  <cellStyleXfs count="3">
    <xf numFmtId="0" fontId="0" fillId="0" borderId="0"/>
    <xf numFmtId="0" fontId="6" fillId="0" borderId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2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15" fillId="2" borderId="1" xfId="2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15" fillId="0" borderId="0" xfId="2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17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85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z val="10"/>
        <color rgb="FF000000"/>
        <name val="Arial"/>
        <family val="2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  <vertical/>
        <horizontal/>
      </border>
    </dxf>
    <dxf>
      <font>
        <color auto="1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right style="medium">
          <color rgb="FFC0C0C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z val="10"/>
        <color rgb="FF000000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sz val="10"/>
        <color rgb="FF000000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ont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C0C0C0"/>
        </left>
        <right style="medium">
          <color rgb="FFC0C0C0"/>
        </right>
        <top style="medium">
          <color rgb="FFC0C0C0"/>
        </top>
        <bottom style="medium">
          <color rgb="FFC0C0C0"/>
        </bottom>
      </border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Moyenne!$E$3</c:f>
              <c:strCache>
                <c:ptCount val="1"/>
                <c:pt idx="0">
                  <c:v>Moyennes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6CEC-4037-B3CD-EC892F69907C}"/>
              </c:ext>
            </c:extLst>
          </c:dPt>
          <c:dPt>
            <c:idx val="4"/>
            <c:invertIfNegative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88D-41F4-9E34-C300AAC18367}"/>
              </c:ext>
            </c:extLst>
          </c:dPt>
          <c:dPt>
            <c:idx val="5"/>
            <c:invertIfNegative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88D-41F4-9E34-C300AAC18367}"/>
              </c:ext>
            </c:extLst>
          </c:dPt>
          <c:dPt>
            <c:idx val="6"/>
            <c:invertIfNegative val="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D03-4206-ACAE-4EEBA3E2006E}"/>
              </c:ext>
            </c:extLst>
          </c:dPt>
          <c:dPt>
            <c:idx val="9"/>
            <c:invertIfNegative val="0"/>
            <c:bubble3D val="0"/>
            <c:spPr>
              <a:ln w="28575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C09-4E2E-A76D-FD9955BE39A2}"/>
              </c:ext>
            </c:extLst>
          </c:dPt>
          <c:cat>
            <c:multiLvlStrRef>
              <c:f>Moyenne!$A$4:$B$15</c:f>
              <c:multiLvlStrCache>
                <c:ptCount val="12"/>
                <c:lvl>
                  <c:pt idx="0">
                    <c:v>03.09.2023</c:v>
                  </c:pt>
                  <c:pt idx="1">
                    <c:v>01.10.2023</c:v>
                  </c:pt>
                  <c:pt idx="2">
                    <c:v>29.10.2023</c:v>
                  </c:pt>
                  <c:pt idx="3">
                    <c:v>12.11.2023</c:v>
                  </c:pt>
                  <c:pt idx="4">
                    <c:v>26.11.2023</c:v>
                  </c:pt>
                  <c:pt idx="5">
                    <c:v>10.12.2023</c:v>
                  </c:pt>
                  <c:pt idx="6">
                    <c:v>04.02.2024</c:v>
                  </c:pt>
                  <c:pt idx="7">
                    <c:v>24.03.2024</c:v>
                  </c:pt>
                  <c:pt idx="8">
                    <c:v>07.04.2024</c:v>
                  </c:pt>
                  <c:pt idx="9">
                    <c:v>19.05.2024</c:v>
                  </c:pt>
                  <c:pt idx="10">
                    <c:v>02.06.2024</c:v>
                  </c:pt>
                  <c:pt idx="11">
                    <c:v>16.06.2024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</c:multiLvlStrCache>
            </c:multiLvlStrRef>
          </c:cat>
          <c:val>
            <c:numRef>
              <c:f>Moyenne!$E$4:$E$15</c:f>
              <c:numCache>
                <c:formatCode>0.000</c:formatCode>
                <c:ptCount val="12"/>
                <c:pt idx="0" formatCode="General">
                  <c:v>158.1875</c:v>
                </c:pt>
                <c:pt idx="1">
                  <c:v>163.52777777777777</c:v>
                </c:pt>
                <c:pt idx="2">
                  <c:v>161.30000000000001</c:v>
                </c:pt>
                <c:pt idx="3">
                  <c:v>162.52699999999999</c:v>
                </c:pt>
                <c:pt idx="4">
                  <c:v>170.93333333333334</c:v>
                </c:pt>
                <c:pt idx="5">
                  <c:v>163.60416666666666</c:v>
                </c:pt>
                <c:pt idx="6">
                  <c:v>161.5952380952381</c:v>
                </c:pt>
                <c:pt idx="7">
                  <c:v>164.92222222222222</c:v>
                </c:pt>
                <c:pt idx="8">
                  <c:v>171.99074074074073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D-41F4-9E34-C300AAC1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875776"/>
        <c:axId val="174878080"/>
      </c:barChart>
      <c:catAx>
        <c:axId val="1748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878080"/>
        <c:crosses val="autoZero"/>
        <c:auto val="1"/>
        <c:lblAlgn val="ctr"/>
        <c:lblOffset val="100"/>
        <c:noMultiLvlLbl val="0"/>
      </c:catAx>
      <c:valAx>
        <c:axId val="174878080"/>
        <c:scaling>
          <c:orientation val="minMax"/>
          <c:max val="175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875776"/>
        <c:crosses val="autoZero"/>
        <c:crossBetween val="between"/>
        <c:majorUnit val="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129540</xdr:rowOff>
    </xdr:from>
    <xdr:to>
      <xdr:col>9</xdr:col>
      <xdr:colOff>53340</xdr:colOff>
      <xdr:row>36</xdr:row>
      <xdr:rowOff>60960</xdr:rowOff>
    </xdr:to>
    <xdr:graphicFrame macro="">
      <xdr:nvGraphicFramePr>
        <xdr:cNvPr id="4142" name="Graphique 1">
          <a:extLst>
            <a:ext uri="{FF2B5EF4-FFF2-40B4-BE49-F238E27FC236}">
              <a16:creationId xmlns:a16="http://schemas.microsoft.com/office/drawing/2014/main" id="{00000000-0008-0000-0300-00002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6D9A4B-44AF-4DED-AFB6-267B37662F3E}" name="Tableau573" displayName="Tableau573" ref="A4:E46" totalsRowCount="1" headerRowDxfId="84" dataDxfId="83" totalsRowDxfId="82">
  <autoFilter ref="A4:E45" xr:uid="{BE6D9A4B-44AF-4DED-AFB6-267B37662F3E}"/>
  <sortState xmlns:xlrd2="http://schemas.microsoft.com/office/spreadsheetml/2017/richdata2" ref="A5:E45">
    <sortCondition ref="B5:B45"/>
  </sortState>
  <tableColumns count="5">
    <tableColumn id="1" xr3:uid="{3A92DA9F-67DA-49B8-A635-D20A696052AD}" name="Pos." dataDxfId="81" totalsRowDxfId="80"/>
    <tableColumn id="2" xr3:uid="{AEED627D-7F51-40C0-B390-FF2A8AFB5F39}" name="Nom" dataDxfId="79" totalsRowDxfId="78" dataCellStyle="Lien hypertexte"/>
    <tableColumn id="3" xr3:uid="{0B99956B-72E6-4894-9D79-89BC41755359}" name="QA" totalsRowFunction="sum" dataDxfId="77" totalsRowDxfId="76"/>
    <tableColumn id="11" xr3:uid="{0F0B2616-E0CD-4FAD-A792-77156F1339A0}" name="Parties" totalsRowFunction="sum" dataDxfId="75" totalsRowDxfId="74"/>
    <tableColumn id="5" xr3:uid="{ED5CA932-5C04-4481-ADC8-7814C3BB72F3}" name="Moy." totalsRowFunction="custom" dataDxfId="73" totalsRowDxfId="72">
      <totalsRowFormula>SUM(Tableau573[[#Totals],[QA]]/Tableau573[[#Totals],[Parties]])</totalsRow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au6" displayName="Tableau6" ref="G2:K44" totalsRowShown="0" headerRowDxfId="44" dataDxfId="43">
  <autoFilter ref="G2:K44" xr:uid="{00000000-0009-0000-0100-000006000000}"/>
  <sortState xmlns:xlrd2="http://schemas.microsoft.com/office/spreadsheetml/2017/richdata2" ref="G3:K41">
    <sortCondition ref="H3:H41"/>
  </sortState>
  <tableColumns count="5">
    <tableColumn id="1" xr3:uid="{00000000-0010-0000-0300-000001000000}" name="Pos." dataDxfId="42"/>
    <tableColumn id="2" xr3:uid="{00000000-0010-0000-0300-000002000000}" name="Nom" dataDxfId="41" dataCellStyle="Lien hypertexte"/>
    <tableColumn id="3" xr3:uid="{00000000-0010-0000-0300-000003000000}" name="QA" dataDxfId="40">
      <calculatedColumnFormula>SUM(Tableau7[[#This Row],[QA]]-Tableau36[[#This Row],[QA]])</calculatedColumnFormula>
    </tableColumn>
    <tableColumn id="4" xr3:uid="{00000000-0010-0000-0300-000004000000}" name="Parties" dataDxfId="39"/>
    <tableColumn id="5" xr3:uid="{00000000-0010-0000-0300-000005000000}" name="Moy." dataDxfId="38">
      <calculatedColumnFormula>SUM(Tableau6[[#This Row],[QA]]/Tableau6[[#This Row],[Parties]])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520B7F4-5DCD-4780-B113-3C60F0505900}" name="Tableau5724" displayName="Tableau5724" ref="G4:K44" totalsRowShown="0" headerRowDxfId="71" dataDxfId="70">
  <autoFilter ref="G4:K44" xr:uid="{2520B7F4-5DCD-4780-B113-3C60F0505900}"/>
  <sortState xmlns:xlrd2="http://schemas.microsoft.com/office/spreadsheetml/2017/richdata2" ref="G5:K44">
    <sortCondition ref="H6:H44"/>
  </sortState>
  <tableColumns count="5">
    <tableColumn id="1" xr3:uid="{8D8A6C48-D1F4-4DE9-953B-93EC47B2822D}" name="Pos." dataDxfId="69"/>
    <tableColumn id="2" xr3:uid="{BE1EEABB-EAD4-4C85-9351-76CAB27D7EEB}" name="Nom" dataDxfId="68" dataCellStyle="Lien hypertexte"/>
    <tableColumn id="3" xr3:uid="{655B6D8A-36E0-4F9F-AEDF-69A388D329D0}" name="QA" dataDxfId="67">
      <calculatedColumnFormula>SUM(Tableau5735[[#This Row],[QA]]-Tableau573[[#This Row],[QA]])</calculatedColumnFormula>
    </tableColumn>
    <tableColumn id="11" xr3:uid="{DC8F3020-EF31-4328-AEE7-2FD22F52E4BD}" name="Parties" dataDxfId="66">
      <calculatedColumnFormula>SUM(Tableau5735[[#This Row],[Parties]]-Tableau573[[#This Row],[Parties]])</calculatedColumnFormula>
    </tableColumn>
    <tableColumn id="5" xr3:uid="{3BBE6D3A-9A7A-4339-BB5D-07D60D11E835}" name="Moy." dataDxfId="65">
      <calculatedColumnFormula>SUM(Tableau5724[[#This Row],[QA]]/Tableau5724[[#This Row],[Parties]])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E7C2B82-5527-4145-B0DF-D1CBA821B4DB}" name="Tableau5735" displayName="Tableau5735" ref="M4:Q44" totalsRowShown="0" headerRowDxfId="64" dataDxfId="63">
  <autoFilter ref="M4:Q44" xr:uid="{3E7C2B82-5527-4145-B0DF-D1CBA821B4DB}"/>
  <sortState xmlns:xlrd2="http://schemas.microsoft.com/office/spreadsheetml/2017/richdata2" ref="M5:Q32">
    <sortCondition ref="N5:N32"/>
  </sortState>
  <tableColumns count="5">
    <tableColumn id="1" xr3:uid="{A0A2D09E-CC62-4E15-89A4-A60CE236D999}" name="Pos." dataDxfId="62"/>
    <tableColumn id="2" xr3:uid="{49CBFC4E-C04B-4B87-A5F1-E46DB0A69F9D}" name="Nom" dataDxfId="61" dataCellStyle="Lien hypertexte"/>
    <tableColumn id="3" xr3:uid="{C71BC444-6267-415B-A98B-569DFEE33CC1}" name="QA" dataDxfId="60" dataCellStyle="Lien hypertexte"/>
    <tableColumn id="11" xr3:uid="{E7DD8C53-23CE-42AA-8B8D-17AE1BE1A203}" name="Parties" dataDxfId="59"/>
    <tableColumn id="5" xr3:uid="{B1A1E486-CAE4-44BB-8949-0DBBCB50E925}" name="Moy." dataDxfId="5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5D6C8D5-1FE9-4045-81B5-ACFE40F63CC9}" name="Tableau5739" displayName="Tableau5739" ref="A4:F48" totalsRowCount="1" headerRowDxfId="25" dataDxfId="23" totalsRowDxfId="24">
  <autoFilter ref="A4:F47" xr:uid="{BE6D9A4B-44AF-4DED-AFB6-267B37662F3E}"/>
  <sortState xmlns:xlrd2="http://schemas.microsoft.com/office/spreadsheetml/2017/richdata2" ref="A5:E44">
    <sortCondition ref="B6:B44"/>
  </sortState>
  <tableColumns count="6">
    <tableColumn id="1" xr3:uid="{3B624D67-E272-4327-8D3C-BF85D3419A72}" name="Pos." dataDxfId="37" totalsRowDxfId="36"/>
    <tableColumn id="2" xr3:uid="{10E49D5F-57BE-4194-9F74-8F780947ADD4}" name="Nom" dataDxfId="35" totalsRowDxfId="34" dataCellStyle="Lien hypertexte"/>
    <tableColumn id="3" xr3:uid="{B06BC8BF-FDFA-4F4E-8B11-1BEF26990A92}" name="QA" totalsRowFunction="sum" dataDxfId="33" totalsRowDxfId="32"/>
    <tableColumn id="11" xr3:uid="{0DFB3283-3FC7-44F2-9F40-212C8BD8711E}" name="Parties" totalsRowFunction="sum" dataDxfId="31" totalsRowDxfId="30"/>
    <tableColumn id="5" xr3:uid="{4CA5F2D5-211C-47C8-8A48-868F5681BB47}" name="Moy." totalsRowFunction="custom" dataDxfId="29" totalsRowDxfId="28">
      <totalsRowFormula>SUM(Tableau5739[[#Totals],[QA]]/Tableau5739[[#Totals],[Parties]])</totalsRowFormula>
    </tableColumn>
    <tableColumn id="4" xr3:uid="{36EBF1C2-44FD-41C4-B232-E77BAA106229}" name="Hand" dataDxfId="27" totalsRowDxfId="26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9C331CB-D4E2-4DB6-A728-D40BEB0AA86E}" name="Tableau572410" displayName="Tableau572410" ref="H4:M46" totalsRowShown="0" headerRowDxfId="16" dataDxfId="15">
  <autoFilter ref="H4:M46" xr:uid="{2520B7F4-5DCD-4780-B113-3C60F0505900}"/>
  <sortState xmlns:xlrd2="http://schemas.microsoft.com/office/spreadsheetml/2017/richdata2" ref="H5:L43">
    <sortCondition ref="I6:I43"/>
  </sortState>
  <tableColumns count="6">
    <tableColumn id="1" xr3:uid="{D3CC4121-CAAB-40BC-AFA7-0938F7C462BD}" name="Pos." dataDxfId="22"/>
    <tableColumn id="2" xr3:uid="{55344A2F-E225-47C2-9BB5-698666CA6827}" name="Nom" dataDxfId="21" dataCellStyle="Lien hypertexte"/>
    <tableColumn id="3" xr3:uid="{DCC6EB9E-A15C-404C-81A8-87C432858608}" name="QA" dataDxfId="20">
      <calculatedColumnFormula>SUM(Tableau573511[[#This Row],[QA]]-Tableau5739[[#This Row],[QA]])</calculatedColumnFormula>
    </tableColumn>
    <tableColumn id="11" xr3:uid="{A9E52CDD-AA79-4810-B813-3AD5E4FB75F7}" name="Parties" dataDxfId="19"/>
    <tableColumn id="5" xr3:uid="{2ACEDFC6-C847-4191-AB82-CEAEE0FFD120}" name="Moy." dataDxfId="18">
      <calculatedColumnFormula>SUM(Tableau572410[[#This Row],[QA]]/Tableau572410[[#This Row],[Parties]])</calculatedColumnFormula>
    </tableColumn>
    <tableColumn id="4" xr3:uid="{3005430C-751B-4BBA-905A-0CC1B08C988C}" name="Hand" dataDxfId="1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1AD5822-ADBC-4A7C-A4A7-806BC1836A85}" name="Tableau573511" displayName="Tableau573511" ref="V4:Z46" totalsRowShown="0" headerRowDxfId="9" dataDxfId="8">
  <autoFilter ref="V4:Z46" xr:uid="{3E7C2B82-5527-4145-B0DF-D1CBA821B4DB}"/>
  <sortState xmlns:xlrd2="http://schemas.microsoft.com/office/spreadsheetml/2017/richdata2" ref="V5:Z46">
    <sortCondition ref="W5:W46"/>
  </sortState>
  <tableColumns count="5">
    <tableColumn id="1" xr3:uid="{134301C4-D36A-4ED5-8685-1997E2CFDA1D}" name="Pos." dataDxfId="14"/>
    <tableColumn id="2" xr3:uid="{5F175B49-E1A2-4715-98B8-187D1066A313}" name="Nom" dataDxfId="13" dataCellStyle="Lien hypertexte"/>
    <tableColumn id="3" xr3:uid="{F7655DB7-71C3-4A0F-887B-54EB521269D5}" name="QA" dataDxfId="12" dataCellStyle="Lien hypertexte"/>
    <tableColumn id="17" xr3:uid="{C0C7758B-CE40-440E-BBB6-2EBB996EAEED}" name="Parties" dataDxfId="11"/>
    <tableColumn id="18" xr3:uid="{C08ADFAF-0103-442B-820F-F588BB257EE5}" name="Moyenne" dataDxfId="1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9E71BB-6640-403D-9D8F-67A1416DFD02}" name="Tableau5724102" displayName="Tableau5724102" ref="O4:T46" totalsRowShown="0" headerRowDxfId="1" dataDxfId="0">
  <autoFilter ref="O4:T46" xr:uid="{539E71BB-6640-403D-9D8F-67A1416DFD02}"/>
  <sortState xmlns:xlrd2="http://schemas.microsoft.com/office/spreadsheetml/2017/richdata2" ref="O5:S42">
    <sortCondition ref="P6:P42"/>
  </sortState>
  <tableColumns count="6">
    <tableColumn id="1" xr3:uid="{0B4D596F-3855-4C8E-BB9A-1BFC9A541976}" name="Pos." dataDxfId="7"/>
    <tableColumn id="2" xr3:uid="{2DDB1D0D-786C-40DA-B953-DCFFB72463E7}" name="Nom" dataDxfId="6" dataCellStyle="Lien hypertexte"/>
    <tableColumn id="3" xr3:uid="{831AA2ED-C2E2-4B45-8ACC-76243E523022}" name="QA" dataDxfId="5">
      <calculatedColumnFormula>SUM(Tableau573511[[#This Row],[QA]]-Tableau572410[[#This Row],[QA]])</calculatedColumnFormula>
    </tableColumn>
    <tableColumn id="11" xr3:uid="{C13F075B-B29C-49FA-96E5-0335F1B6A727}" name="Parties" dataDxfId="4"/>
    <tableColumn id="5" xr3:uid="{B4D80391-57E1-4E16-A976-72CBDD8CF2DA}" name="Moy." dataDxfId="3">
      <calculatedColumnFormula>SUM(Q5/R5)</calculatedColumnFormula>
    </tableColumn>
    <tableColumn id="4" xr3:uid="{2EF83974-360A-4CA5-B558-2ACA4541B903}" name="Hand" dataDxfId="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au36" displayName="Tableau36" ref="A2:E45" totalsRowShown="0" headerRowDxfId="57" dataDxfId="56">
  <autoFilter ref="A2:E45" xr:uid="{00000000-0009-0000-0100-000005000000}"/>
  <sortState xmlns:xlrd2="http://schemas.microsoft.com/office/spreadsheetml/2017/richdata2" ref="A3:E45">
    <sortCondition ref="B3:B45"/>
  </sortState>
  <tableColumns count="5">
    <tableColumn id="1" xr3:uid="{00000000-0010-0000-0100-000001000000}" name="Pos." dataDxfId="55"/>
    <tableColumn id="2" xr3:uid="{00000000-0010-0000-0100-000002000000}" name="Nom" dataDxfId="54" dataCellStyle="Lien hypertexte"/>
    <tableColumn id="3" xr3:uid="{00000000-0010-0000-0100-000003000000}" name="QA" dataDxfId="53"/>
    <tableColumn id="4" xr3:uid="{00000000-0010-0000-0100-000004000000}" name="Parties" dataDxfId="52"/>
    <tableColumn id="5" xr3:uid="{00000000-0010-0000-0100-000005000000}" name="Moy." dataDxfId="5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leau7" displayName="Tableau7" ref="M2:Q44" totalsRowShown="0" headerRowDxfId="50">
  <autoFilter ref="M2:Q44" xr:uid="{00000000-0009-0000-0100-000007000000}"/>
  <sortState xmlns:xlrd2="http://schemas.microsoft.com/office/spreadsheetml/2017/richdata2" ref="M3:Q40">
    <sortCondition ref="N3:N40"/>
  </sortState>
  <tableColumns count="5">
    <tableColumn id="1" xr3:uid="{00000000-0010-0000-0200-000001000000}" name="Pos." dataDxfId="49"/>
    <tableColumn id="2" xr3:uid="{00000000-0010-0000-0200-000002000000}" name="Nom" dataDxfId="48" dataCellStyle="Lien hypertexte"/>
    <tableColumn id="3" xr3:uid="{00000000-0010-0000-0200-000003000000}" name="QA" dataDxfId="47"/>
    <tableColumn id="4" xr3:uid="{00000000-0010-0000-0200-000004000000}" name="Parties" dataDxfId="46"/>
    <tableColumn id="5" xr3:uid="{00000000-0010-0000-0200-000005000000}" name="Moy." dataDxfId="45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solitairegeneve2023-2024/pl004.htm" TargetMode="External"/><Relationship Id="rId21" Type="http://schemas.openxmlformats.org/officeDocument/2006/relationships/hyperlink" Target="https://bowling.lexerbowling.com/bowlingdelapraille/solitairegeneve2023-2024/pl00B.htm" TargetMode="External"/><Relationship Id="rId42" Type="http://schemas.openxmlformats.org/officeDocument/2006/relationships/hyperlink" Target="https://bowling.lexerbowling.com/bowlingdelapraille/solitairegeneve2023-2024/pl015.htm" TargetMode="External"/><Relationship Id="rId47" Type="http://schemas.openxmlformats.org/officeDocument/2006/relationships/hyperlink" Target="https://bowling.lexerbowling.com/bowlingdelapraille/solitairegeneve2023-2024/pl014.htm" TargetMode="External"/><Relationship Id="rId63" Type="http://schemas.openxmlformats.org/officeDocument/2006/relationships/hyperlink" Target="https://bowling.lexerbowling.com/bowlingdelapraille/solitairegeneve2023-2024/pl01F.htm" TargetMode="External"/><Relationship Id="rId68" Type="http://schemas.openxmlformats.org/officeDocument/2006/relationships/hyperlink" Target="https://bowling.lexerbowling.com/bowlingdelapraille/solitairegeneve2023-2024/pl00D.htm" TargetMode="External"/><Relationship Id="rId84" Type="http://schemas.openxmlformats.org/officeDocument/2006/relationships/hyperlink" Target="https://bowling.lexerbowling.com/bowlingdelapraille/solitairegeneve2023-2024/pl014.htm" TargetMode="External"/><Relationship Id="rId89" Type="http://schemas.openxmlformats.org/officeDocument/2006/relationships/hyperlink" Target="https://bowling.lexerbowling.com/bowlingdelapraille/solitairegeneve2023-2024/pl010.htm" TargetMode="External"/><Relationship Id="rId112" Type="http://schemas.openxmlformats.org/officeDocument/2006/relationships/table" Target="../tables/table3.xml"/><Relationship Id="rId2" Type="http://schemas.openxmlformats.org/officeDocument/2006/relationships/hyperlink" Target="https://bowling.lexerbowling.com/bowlingdelapraille/solitairegeneve2023-2024/pl013.htm" TargetMode="External"/><Relationship Id="rId16" Type="http://schemas.openxmlformats.org/officeDocument/2006/relationships/hyperlink" Target="https://bowling.lexerbowling.com/bowlingdelapraille/solitairegeneve2023-2024/pl010.htm" TargetMode="External"/><Relationship Id="rId29" Type="http://schemas.openxmlformats.org/officeDocument/2006/relationships/hyperlink" Target="https://bowling.lexerbowling.com/bowlingdelapraille/solitairegeneve2023-2024/pl001.htm" TargetMode="External"/><Relationship Id="rId107" Type="http://schemas.openxmlformats.org/officeDocument/2006/relationships/hyperlink" Target="https://bowling.lexerbowling.com/bowlingdelapraille/solitairegeneve2023-2024/pl025.htm" TargetMode="External"/><Relationship Id="rId11" Type="http://schemas.openxmlformats.org/officeDocument/2006/relationships/hyperlink" Target="https://bowling.lexerbowling.com/bowlingdelapraille/solitairegeneve2023-2024/pl01D.htm" TargetMode="External"/><Relationship Id="rId24" Type="http://schemas.openxmlformats.org/officeDocument/2006/relationships/hyperlink" Target="https://bowling.lexerbowling.com/bowlingdelapraille/solitairegeneve2023-2024/pl01A.htm" TargetMode="External"/><Relationship Id="rId32" Type="http://schemas.openxmlformats.org/officeDocument/2006/relationships/hyperlink" Target="https://bowling.lexerbowling.com/bowlingdelapraille/solitairegeneve2023-2024/pl01E.htm" TargetMode="External"/><Relationship Id="rId37" Type="http://schemas.openxmlformats.org/officeDocument/2006/relationships/hyperlink" Target="https://bowling.lexerbowling.com/bowlingdelapraille/solitairegeneve2023-2024/pl007.htm" TargetMode="External"/><Relationship Id="rId40" Type="http://schemas.openxmlformats.org/officeDocument/2006/relationships/hyperlink" Target="https://bowling.lexerbowling.com/bowlingdelapraille/solitairegeneve2023-2024/pl012.htm" TargetMode="External"/><Relationship Id="rId45" Type="http://schemas.openxmlformats.org/officeDocument/2006/relationships/hyperlink" Target="https://bowling.lexerbowling.com/bowlingdelapraille/solitairegeneve2023-2024/pl01C.htm" TargetMode="External"/><Relationship Id="rId53" Type="http://schemas.openxmlformats.org/officeDocument/2006/relationships/hyperlink" Target="https://bowling.lexerbowling.com/bowlingdelapraille/solitairegeneve2023-2024/pl006.htm" TargetMode="External"/><Relationship Id="rId58" Type="http://schemas.openxmlformats.org/officeDocument/2006/relationships/hyperlink" Target="https://bowling.lexerbowling.com/bowlingdelapraille/solitairegeneve2023-2024/pl020.htm" TargetMode="External"/><Relationship Id="rId66" Type="http://schemas.openxmlformats.org/officeDocument/2006/relationships/hyperlink" Target="https://bowling.lexerbowling.com/bowlingdelapraille/solitairegeneve2023-2024/pl005.htm" TargetMode="External"/><Relationship Id="rId74" Type="http://schemas.openxmlformats.org/officeDocument/2006/relationships/hyperlink" Target="https://bowling.lexerbowling.com/bowlingdelapraille/solitairegeneve2023-2024/pl00F.htm" TargetMode="External"/><Relationship Id="rId79" Type="http://schemas.openxmlformats.org/officeDocument/2006/relationships/hyperlink" Target="https://bowling.lexerbowling.com/bowlingdelapraille/solitairegeneve2023-2024/pl008.htm" TargetMode="External"/><Relationship Id="rId87" Type="http://schemas.openxmlformats.org/officeDocument/2006/relationships/hyperlink" Target="https://bowling.lexerbowling.com/bowlingdelapraille/solitairegeneve2023-2024/pl003.htm" TargetMode="External"/><Relationship Id="rId102" Type="http://schemas.openxmlformats.org/officeDocument/2006/relationships/hyperlink" Target="https://bowling.lexerbowling.com/bowlingdelapraille/solitairegeneve2023-2024/pl018.htm" TargetMode="External"/><Relationship Id="rId110" Type="http://schemas.openxmlformats.org/officeDocument/2006/relationships/table" Target="../tables/table1.xml"/><Relationship Id="rId5" Type="http://schemas.openxmlformats.org/officeDocument/2006/relationships/hyperlink" Target="https://bowling.lexerbowling.com/bowlingdelapraille/solitairegeneve2023-2024/pl002.htm" TargetMode="External"/><Relationship Id="rId61" Type="http://schemas.openxmlformats.org/officeDocument/2006/relationships/hyperlink" Target="https://bowling.lexerbowling.com/bowlingdelapraille/solitairegeneve2023-2024/pl022.htm" TargetMode="External"/><Relationship Id="rId82" Type="http://schemas.openxmlformats.org/officeDocument/2006/relationships/hyperlink" Target="https://bowling.lexerbowling.com/bowlingdelapraille/solitairegeneve2023-2024/pl021.htm" TargetMode="External"/><Relationship Id="rId90" Type="http://schemas.openxmlformats.org/officeDocument/2006/relationships/hyperlink" Target="https://bowling.lexerbowling.com/bowlingdelapraille/solitairegeneve2023-2024/pl020.htm" TargetMode="External"/><Relationship Id="rId95" Type="http://schemas.openxmlformats.org/officeDocument/2006/relationships/hyperlink" Target="https://bowling.lexerbowling.com/bowlingdelapraille/solitairegeneve2023-2024/pl004.htm" TargetMode="External"/><Relationship Id="rId19" Type="http://schemas.openxmlformats.org/officeDocument/2006/relationships/hyperlink" Target="https://bowling.lexerbowling.com/bowlingdelapraille/solitairegeneve2023-2024/pl021.htm" TargetMode="External"/><Relationship Id="rId14" Type="http://schemas.openxmlformats.org/officeDocument/2006/relationships/hyperlink" Target="https://bowling.lexerbowling.com/bowlingdelapraille/solitairegeneve2023-2024/pl014.htm" TargetMode="External"/><Relationship Id="rId22" Type="http://schemas.openxmlformats.org/officeDocument/2006/relationships/hyperlink" Target="https://bowling.lexerbowling.com/bowlingdelapraille/solitairegeneve2023-2024/pl023.htm" TargetMode="External"/><Relationship Id="rId27" Type="http://schemas.openxmlformats.org/officeDocument/2006/relationships/hyperlink" Target="https://bowling.lexerbowling.com/bowlingdelapraille/solitairegeneve2023-2024/pl018.htm" TargetMode="External"/><Relationship Id="rId30" Type="http://schemas.openxmlformats.org/officeDocument/2006/relationships/hyperlink" Target="https://bowling.lexerbowling.com/bowlingdelapraille/solitairegeneve2023-2024/pl01F.htm" TargetMode="External"/><Relationship Id="rId35" Type="http://schemas.openxmlformats.org/officeDocument/2006/relationships/hyperlink" Target="https://bowling.lexerbowling.com/bowlingdelapraille/solitairegeneve2023-2024/pl013.htm" TargetMode="External"/><Relationship Id="rId43" Type="http://schemas.openxmlformats.org/officeDocument/2006/relationships/hyperlink" Target="https://bowling.lexerbowling.com/bowlingdelapraille/solitairegeneve2023-2024/pl008.htm" TargetMode="External"/><Relationship Id="rId48" Type="http://schemas.openxmlformats.org/officeDocument/2006/relationships/hyperlink" Target="https://bowling.lexerbowling.com/bowlingdelapraille/solitairegeneve2023-2024/pl019.htm" TargetMode="External"/><Relationship Id="rId56" Type="http://schemas.openxmlformats.org/officeDocument/2006/relationships/hyperlink" Target="https://bowling.lexerbowling.com/bowlingdelapraille/solitairegeneve2023-2024/pl003.htm" TargetMode="External"/><Relationship Id="rId64" Type="http://schemas.openxmlformats.org/officeDocument/2006/relationships/hyperlink" Target="https://bowling.lexerbowling.com/bowlingdelapraille/solitairegeneve2023-2024/pl00C.htm" TargetMode="External"/><Relationship Id="rId69" Type="http://schemas.openxmlformats.org/officeDocument/2006/relationships/hyperlink" Target="https://bowling.lexerbowling.com/bowlingdelapraille/solitairegeneve2023-2024/pl024.htm" TargetMode="External"/><Relationship Id="rId77" Type="http://schemas.openxmlformats.org/officeDocument/2006/relationships/hyperlink" Target="https://bowling.lexerbowling.com/bowlingdelapraille/solitairegeneve2023-2024/pl00E.htm" TargetMode="External"/><Relationship Id="rId100" Type="http://schemas.openxmlformats.org/officeDocument/2006/relationships/hyperlink" Target="https://bowling.lexerbowling.com/bowlingdelapraille/solitairegeneve2023-2024/pl00B.htm" TargetMode="External"/><Relationship Id="rId105" Type="http://schemas.openxmlformats.org/officeDocument/2006/relationships/hyperlink" Target="https://bowling.lexerbowling.com/bowlingdelapraille/solitairegeneve2023-2024/pl025.htm" TargetMode="External"/><Relationship Id="rId8" Type="http://schemas.openxmlformats.org/officeDocument/2006/relationships/hyperlink" Target="https://bowling.lexerbowling.com/bowlingdelapraille/solitairegeneve2023-2024/pl017.htm" TargetMode="External"/><Relationship Id="rId51" Type="http://schemas.openxmlformats.org/officeDocument/2006/relationships/hyperlink" Target="https://bowling.lexerbowling.com/bowlingdelapraille/solitairegeneve2023-2024/pl00E.htm" TargetMode="External"/><Relationship Id="rId72" Type="http://schemas.openxmlformats.org/officeDocument/2006/relationships/hyperlink" Target="https://bowling.lexerbowling.com/bowlingdelapraille/solitairegeneve2023-2024/pl013.htm" TargetMode="External"/><Relationship Id="rId80" Type="http://schemas.openxmlformats.org/officeDocument/2006/relationships/hyperlink" Target="https://bowling.lexerbowling.com/bowlingdelapraille/solitairegeneve2023-2024/pl016.htm" TargetMode="External"/><Relationship Id="rId85" Type="http://schemas.openxmlformats.org/officeDocument/2006/relationships/hyperlink" Target="https://bowling.lexerbowling.com/bowlingdelapraille/solitairegeneve2023-2024/pl01D.htm" TargetMode="External"/><Relationship Id="rId93" Type="http://schemas.openxmlformats.org/officeDocument/2006/relationships/hyperlink" Target="https://bowling.lexerbowling.com/bowlingdelapraille/solitairegeneve2023-2024/pl009.htm" TargetMode="External"/><Relationship Id="rId98" Type="http://schemas.openxmlformats.org/officeDocument/2006/relationships/hyperlink" Target="https://bowling.lexerbowling.com/bowlingdelapraille/solitairegeneve2023-2024/pl005.htm" TargetMode="External"/><Relationship Id="rId3" Type="http://schemas.openxmlformats.org/officeDocument/2006/relationships/hyperlink" Target="https://bowling.lexerbowling.com/bowlingdelapraille/solitairegeneve2023-2024/pl00F.htm" TargetMode="External"/><Relationship Id="rId12" Type="http://schemas.openxmlformats.org/officeDocument/2006/relationships/hyperlink" Target="https://bowling.lexerbowling.com/bowlingdelapraille/solitairegeneve2023-2024/pl01C.htm" TargetMode="External"/><Relationship Id="rId17" Type="http://schemas.openxmlformats.org/officeDocument/2006/relationships/hyperlink" Target="https://bowling.lexerbowling.com/bowlingdelapraille/solitairegeneve2023-2024/pl016.htm" TargetMode="External"/><Relationship Id="rId25" Type="http://schemas.openxmlformats.org/officeDocument/2006/relationships/hyperlink" Target="https://bowling.lexerbowling.com/bowlingdelapraille/solitairegeneve2023-2024/pl020.htm" TargetMode="External"/><Relationship Id="rId33" Type="http://schemas.openxmlformats.org/officeDocument/2006/relationships/hyperlink" Target="https://bowling.lexerbowling.com/bowlingdelapraille/solitairegeneve2023-2024/pl005.htm" TargetMode="External"/><Relationship Id="rId38" Type="http://schemas.openxmlformats.org/officeDocument/2006/relationships/hyperlink" Target="https://bowling.lexerbowling.com/bowlingdelapraille/solitairegeneve2023-2024/pl002.htm" TargetMode="External"/><Relationship Id="rId46" Type="http://schemas.openxmlformats.org/officeDocument/2006/relationships/hyperlink" Target="https://bowling.lexerbowling.com/bowlingdelapraille/solitairegeneve2023-2024/pl009.htm" TargetMode="External"/><Relationship Id="rId59" Type="http://schemas.openxmlformats.org/officeDocument/2006/relationships/hyperlink" Target="https://bowling.lexerbowling.com/bowlingdelapraille/solitairegeneve2023-2024/pl004.htm" TargetMode="External"/><Relationship Id="rId67" Type="http://schemas.openxmlformats.org/officeDocument/2006/relationships/hyperlink" Target="https://bowling.lexerbowling.com/bowlingdelapraille/solitairegeneve2023-2024/pl00D.htm" TargetMode="External"/><Relationship Id="rId103" Type="http://schemas.openxmlformats.org/officeDocument/2006/relationships/hyperlink" Target="https://bowling.lexerbowling.com/bowlingdelapraille/solitairegeneve2023-2024/pl023.htm" TargetMode="External"/><Relationship Id="rId108" Type="http://schemas.openxmlformats.org/officeDocument/2006/relationships/hyperlink" Target="https://bowling.lexerbowling.com/bowlingdelapraille/solitairegeneve2023-2024/pl025.htm" TargetMode="External"/><Relationship Id="rId20" Type="http://schemas.openxmlformats.org/officeDocument/2006/relationships/hyperlink" Target="https://bowling.lexerbowling.com/bowlingdelapraille/solitairegeneve2023-2024/pl006.htm" TargetMode="External"/><Relationship Id="rId41" Type="http://schemas.openxmlformats.org/officeDocument/2006/relationships/hyperlink" Target="https://bowling.lexerbowling.com/bowlingdelapraille/solitairegeneve2023-2024/pl017.htm" TargetMode="External"/><Relationship Id="rId54" Type="http://schemas.openxmlformats.org/officeDocument/2006/relationships/hyperlink" Target="https://bowling.lexerbowling.com/bowlingdelapraille/solitairegeneve2023-2024/pl00B.htm" TargetMode="External"/><Relationship Id="rId62" Type="http://schemas.openxmlformats.org/officeDocument/2006/relationships/hyperlink" Target="https://bowling.lexerbowling.com/bowlingdelapraille/solitairegeneve2023-2024/pl001.htm" TargetMode="External"/><Relationship Id="rId70" Type="http://schemas.openxmlformats.org/officeDocument/2006/relationships/hyperlink" Target="https://bowling.lexerbowling.com/bowlingdelapraille/solitairegeneve2023-2024/pl024.htm" TargetMode="External"/><Relationship Id="rId75" Type="http://schemas.openxmlformats.org/officeDocument/2006/relationships/hyperlink" Target="https://bowling.lexerbowling.com/bowlingdelapraille/solitairegeneve2023-2024/pl012.htm" TargetMode="External"/><Relationship Id="rId83" Type="http://schemas.openxmlformats.org/officeDocument/2006/relationships/hyperlink" Target="https://bowling.lexerbowling.com/bowlingdelapraille/solitairegeneve2023-2024/pl006.htm" TargetMode="External"/><Relationship Id="rId88" Type="http://schemas.openxmlformats.org/officeDocument/2006/relationships/hyperlink" Target="https://bowling.lexerbowling.com/bowlingdelapraille/solitairegeneve2023-2024/pl015.htm" TargetMode="External"/><Relationship Id="rId91" Type="http://schemas.openxmlformats.org/officeDocument/2006/relationships/hyperlink" Target="https://bowling.lexerbowling.com/bowlingdelapraille/solitairegeneve2023-2024/pl00C.htm" TargetMode="External"/><Relationship Id="rId96" Type="http://schemas.openxmlformats.org/officeDocument/2006/relationships/hyperlink" Target="https://bowling.lexerbowling.com/bowlingdelapraille/solitairegeneve2023-2024/pl01A.htm" TargetMode="External"/><Relationship Id="rId111" Type="http://schemas.openxmlformats.org/officeDocument/2006/relationships/table" Target="../tables/table2.xml"/><Relationship Id="rId1" Type="http://schemas.openxmlformats.org/officeDocument/2006/relationships/hyperlink" Target="https://bowling.lexerbowling.com/bowlingdelapraille/solitairegeneve2023-2024/pl011.htm" TargetMode="External"/><Relationship Id="rId6" Type="http://schemas.openxmlformats.org/officeDocument/2006/relationships/hyperlink" Target="https://bowling.lexerbowling.com/bowlingdelapraille/solitairegeneve2023-2024/pl01B.htm" TargetMode="External"/><Relationship Id="rId15" Type="http://schemas.openxmlformats.org/officeDocument/2006/relationships/hyperlink" Target="https://bowling.lexerbowling.com/bowlingdelapraille/solitairegeneve2023-2024/pl019.htm" TargetMode="External"/><Relationship Id="rId23" Type="http://schemas.openxmlformats.org/officeDocument/2006/relationships/hyperlink" Target="https://bowling.lexerbowling.com/bowlingdelapraille/solitairegeneve2023-2024/pl003.htm" TargetMode="External"/><Relationship Id="rId28" Type="http://schemas.openxmlformats.org/officeDocument/2006/relationships/hyperlink" Target="https://bowling.lexerbowling.com/bowlingdelapraille/solitairegeneve2023-2024/pl022.htm" TargetMode="External"/><Relationship Id="rId36" Type="http://schemas.openxmlformats.org/officeDocument/2006/relationships/hyperlink" Target="https://bowling.lexerbowling.com/bowlingdelapraille/solitairegeneve2023-2024/pl00F.htm" TargetMode="External"/><Relationship Id="rId49" Type="http://schemas.openxmlformats.org/officeDocument/2006/relationships/hyperlink" Target="https://bowling.lexerbowling.com/bowlingdelapraille/solitairegeneve2023-2024/pl010.htm" TargetMode="External"/><Relationship Id="rId57" Type="http://schemas.openxmlformats.org/officeDocument/2006/relationships/hyperlink" Target="https://bowling.lexerbowling.com/bowlingdelapraille/solitairegeneve2023-2024/pl01A.htm" TargetMode="External"/><Relationship Id="rId106" Type="http://schemas.openxmlformats.org/officeDocument/2006/relationships/hyperlink" Target="https://bowling.lexerbowling.com/bowlingdelapraille/solitairegeneve2023-2024/pl01E.htm" TargetMode="External"/><Relationship Id="rId10" Type="http://schemas.openxmlformats.org/officeDocument/2006/relationships/hyperlink" Target="https://bowling.lexerbowling.com/bowlingdelapraille/solitairegeneve2023-2024/pl008.htm" TargetMode="External"/><Relationship Id="rId31" Type="http://schemas.openxmlformats.org/officeDocument/2006/relationships/hyperlink" Target="https://bowling.lexerbowling.com/bowlingdelapraille/solitairegeneve2023-2024/pl00C.htm" TargetMode="External"/><Relationship Id="rId44" Type="http://schemas.openxmlformats.org/officeDocument/2006/relationships/hyperlink" Target="https://bowling.lexerbowling.com/bowlingdelapraille/solitairegeneve2023-2024/pl01D.htm" TargetMode="External"/><Relationship Id="rId52" Type="http://schemas.openxmlformats.org/officeDocument/2006/relationships/hyperlink" Target="https://bowling.lexerbowling.com/bowlingdelapraille/solitairegeneve2023-2024/pl021.htm" TargetMode="External"/><Relationship Id="rId60" Type="http://schemas.openxmlformats.org/officeDocument/2006/relationships/hyperlink" Target="https://bowling.lexerbowling.com/bowlingdelapraille/solitairegeneve2023-2024/pl018.htm" TargetMode="External"/><Relationship Id="rId65" Type="http://schemas.openxmlformats.org/officeDocument/2006/relationships/hyperlink" Target="https://bowling.lexerbowling.com/bowlingdelapraille/solitairegeneve2023-2024/pl01E.htm" TargetMode="External"/><Relationship Id="rId73" Type="http://schemas.openxmlformats.org/officeDocument/2006/relationships/hyperlink" Target="https://bowling.lexerbowling.com/bowlingdelapraille/solitairegeneve2023-2024/pl002.htm" TargetMode="External"/><Relationship Id="rId78" Type="http://schemas.openxmlformats.org/officeDocument/2006/relationships/hyperlink" Target="https://bowling.lexerbowling.com/bowlingdelapraille/solitairegeneve2023-2024/pl017.htm" TargetMode="External"/><Relationship Id="rId81" Type="http://schemas.openxmlformats.org/officeDocument/2006/relationships/hyperlink" Target="https://bowling.lexerbowling.com/bowlingdelapraille/solitairegeneve2023-2024/pl01B.htm" TargetMode="External"/><Relationship Id="rId86" Type="http://schemas.openxmlformats.org/officeDocument/2006/relationships/hyperlink" Target="https://bowling.lexerbowling.com/bowlingdelapraille/solitairegeneve2023-2024/pl01C.htm" TargetMode="External"/><Relationship Id="rId94" Type="http://schemas.openxmlformats.org/officeDocument/2006/relationships/hyperlink" Target="https://bowling.lexerbowling.com/bowlingdelapraille/solitairegeneve2023-2024/pl001.htm" TargetMode="External"/><Relationship Id="rId99" Type="http://schemas.openxmlformats.org/officeDocument/2006/relationships/hyperlink" Target="https://bowling.lexerbowling.com/bowlingdelapraille/solitairegeneve2023-2024/pl024.htm" TargetMode="External"/><Relationship Id="rId101" Type="http://schemas.openxmlformats.org/officeDocument/2006/relationships/hyperlink" Target="https://bowling.lexerbowling.com/bowlingdelapraille/solitairegeneve2023-2024/pl022.htm" TargetMode="External"/><Relationship Id="rId4" Type="http://schemas.openxmlformats.org/officeDocument/2006/relationships/hyperlink" Target="https://bowling.lexerbowling.com/bowlingdelapraille/solitairegeneve2023-2024/pl007.htm" TargetMode="External"/><Relationship Id="rId9" Type="http://schemas.openxmlformats.org/officeDocument/2006/relationships/hyperlink" Target="https://bowling.lexerbowling.com/bowlingdelapraille/solitairegeneve2023-2024/pl015.htm" TargetMode="External"/><Relationship Id="rId13" Type="http://schemas.openxmlformats.org/officeDocument/2006/relationships/hyperlink" Target="https://bowling.lexerbowling.com/bowlingdelapraille/solitairegeneve2023-2024/pl009.htm" TargetMode="External"/><Relationship Id="rId18" Type="http://schemas.openxmlformats.org/officeDocument/2006/relationships/hyperlink" Target="https://bowling.lexerbowling.com/bowlingdelapraille/solitairegeneve2023-2024/pl00E.htm" TargetMode="External"/><Relationship Id="rId39" Type="http://schemas.openxmlformats.org/officeDocument/2006/relationships/hyperlink" Target="https://bowling.lexerbowling.com/bowlingdelapraille/solitairegeneve2023-2024/pl01B.htm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bowling.lexerbowling.com/bowlingdelapraille/solitairegeneve2023-2024/pl011.htm" TargetMode="External"/><Relationship Id="rId50" Type="http://schemas.openxmlformats.org/officeDocument/2006/relationships/hyperlink" Target="https://bowling.lexerbowling.com/bowlingdelapraille/solitairegeneve2023-2024/pl016.htm" TargetMode="External"/><Relationship Id="rId55" Type="http://schemas.openxmlformats.org/officeDocument/2006/relationships/hyperlink" Target="https://bowling.lexerbowling.com/bowlingdelapraille/solitairegeneve2023-2024/pl023.htm" TargetMode="External"/><Relationship Id="rId76" Type="http://schemas.openxmlformats.org/officeDocument/2006/relationships/hyperlink" Target="https://bowling.lexerbowling.com/bowlingdelapraille/solitairegeneve2023-2024/pl007.htm" TargetMode="External"/><Relationship Id="rId97" Type="http://schemas.openxmlformats.org/officeDocument/2006/relationships/hyperlink" Target="https://bowling.lexerbowling.com/bowlingdelapraille/solitairegeneve2023-2024/pl01F.htm" TargetMode="External"/><Relationship Id="rId104" Type="http://schemas.openxmlformats.org/officeDocument/2006/relationships/hyperlink" Target="https://bowling.lexerbowling.com/bowlingdelapraille/solitairegeneve2023-2024/pl00D.htm" TargetMode="External"/><Relationship Id="rId7" Type="http://schemas.openxmlformats.org/officeDocument/2006/relationships/hyperlink" Target="https://bowling.lexerbowling.com/bowlingdelapraille/solitairegeneve2023-2024/pl012.htm" TargetMode="External"/><Relationship Id="rId71" Type="http://schemas.openxmlformats.org/officeDocument/2006/relationships/hyperlink" Target="https://bowling.lexerbowling.com/bowlingdelapraille/solitairegeneve2023-2024/pl011.htm" TargetMode="External"/><Relationship Id="rId92" Type="http://schemas.openxmlformats.org/officeDocument/2006/relationships/hyperlink" Target="https://bowling.lexerbowling.com/bowlingdelapraille/solitairegeneve2023-2024/pl019.ht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solitairegeneve2023-2024/pl026.htm" TargetMode="External"/><Relationship Id="rId117" Type="http://schemas.openxmlformats.org/officeDocument/2006/relationships/table" Target="../tables/table4.xml"/><Relationship Id="rId21" Type="http://schemas.openxmlformats.org/officeDocument/2006/relationships/hyperlink" Target="https://bowling.lexerbowling.com/bowlingdelapraille/solitairegeneve2023-2024/pl001.htm" TargetMode="External"/><Relationship Id="rId42" Type="http://schemas.openxmlformats.org/officeDocument/2006/relationships/hyperlink" Target="https://bowling.lexerbowling.com/bowlingdelapraille/solitairegeneve2023-2024/pl00F.htm" TargetMode="External"/><Relationship Id="rId47" Type="http://schemas.openxmlformats.org/officeDocument/2006/relationships/hyperlink" Target="https://bowling.lexerbowling.com/bowlingdelapraille/solitairegeneve2023-2024/pl008.htm" TargetMode="External"/><Relationship Id="rId63" Type="http://schemas.openxmlformats.org/officeDocument/2006/relationships/hyperlink" Target="https://bowling.lexerbowling.com/bowlingdelapraille/solitairegeneve2023-2024/pl01A.htm" TargetMode="External"/><Relationship Id="rId68" Type="http://schemas.openxmlformats.org/officeDocument/2006/relationships/hyperlink" Target="https://bowling.lexerbowling.com/bowlingdelapraille/solitairegeneve2023-2024/pl025.htm" TargetMode="External"/><Relationship Id="rId84" Type="http://schemas.openxmlformats.org/officeDocument/2006/relationships/hyperlink" Target="https://bowling.lexerbowling.com/bowlingdelapraille/solitairegeneve2023-2024/pl016.htm" TargetMode="External"/><Relationship Id="rId89" Type="http://schemas.openxmlformats.org/officeDocument/2006/relationships/hyperlink" Target="https://bowling.lexerbowling.com/bowlingdelapraille/solitairegeneve2023-2024/pl006.htm" TargetMode="External"/><Relationship Id="rId112" Type="http://schemas.openxmlformats.org/officeDocument/2006/relationships/hyperlink" Target="https://bowling.lexerbowling.com/bowlingdelapraille/solitairegeneve2023-2024/pl027.htm" TargetMode="External"/><Relationship Id="rId16" Type="http://schemas.openxmlformats.org/officeDocument/2006/relationships/hyperlink" Target="https://bowling.lexerbowling.com/bowlingdelapraille/solitairegeneve2023-2024/pl01C.htm" TargetMode="External"/><Relationship Id="rId107" Type="http://schemas.openxmlformats.org/officeDocument/2006/relationships/hyperlink" Target="https://bowling.lexerbowling.com/bowlingdelapraille/solitairegeneve2023-2024/pl005.htm" TargetMode="External"/><Relationship Id="rId11" Type="http://schemas.openxmlformats.org/officeDocument/2006/relationships/hyperlink" Target="https://bowling.lexerbowling.com/bowlingdelapraille/solitairegeneve2023-2024/pl008.htm" TargetMode="External"/><Relationship Id="rId24" Type="http://schemas.openxmlformats.org/officeDocument/2006/relationships/hyperlink" Target="https://bowling.lexerbowling.com/bowlingdelapraille/solitairegeneve2023-2024/pl009.htm" TargetMode="External"/><Relationship Id="rId32" Type="http://schemas.openxmlformats.org/officeDocument/2006/relationships/hyperlink" Target="https://bowling.lexerbowling.com/bowlingdelapraille/solitairegeneve2023-2024/pl00B.htm" TargetMode="External"/><Relationship Id="rId37" Type="http://schemas.openxmlformats.org/officeDocument/2006/relationships/hyperlink" Target="https://bowling.lexerbowling.com/bowlingdelapraille/solitairegeneve2023-2024/pl025.htm" TargetMode="External"/><Relationship Id="rId40" Type="http://schemas.openxmlformats.org/officeDocument/2006/relationships/hyperlink" Target="https://bowling.lexerbowling.com/bowlingdelapraille/solitairegeneve2023-2024/pl013.htm" TargetMode="External"/><Relationship Id="rId45" Type="http://schemas.openxmlformats.org/officeDocument/2006/relationships/hyperlink" Target="https://bowling.lexerbowling.com/bowlingdelapraille/solitairegeneve2023-2024/pl007.htm" TargetMode="External"/><Relationship Id="rId53" Type="http://schemas.openxmlformats.org/officeDocument/2006/relationships/hyperlink" Target="https://bowling.lexerbowling.com/bowlingdelapraille/solitairegeneve2023-2024/pl020.htm" TargetMode="External"/><Relationship Id="rId58" Type="http://schemas.openxmlformats.org/officeDocument/2006/relationships/hyperlink" Target="https://bowling.lexerbowling.com/bowlingdelapraille/solitairegeneve2023-2024/pl026.htm" TargetMode="External"/><Relationship Id="rId66" Type="http://schemas.openxmlformats.org/officeDocument/2006/relationships/hyperlink" Target="https://bowling.lexerbowling.com/bowlingdelapraille/solitairegeneve2023-2024/pl019.htm" TargetMode="External"/><Relationship Id="rId74" Type="http://schemas.openxmlformats.org/officeDocument/2006/relationships/hyperlink" Target="https://bowling.lexerbowling.com/bowlingdelapraille/solitairegeneve2023-2024/pl027.htm" TargetMode="External"/><Relationship Id="rId79" Type="http://schemas.openxmlformats.org/officeDocument/2006/relationships/hyperlink" Target="https://bowling.lexerbowling.com/bowlingdelapraille/solitairegeneve2023-2024/pl002.htm" TargetMode="External"/><Relationship Id="rId87" Type="http://schemas.openxmlformats.org/officeDocument/2006/relationships/hyperlink" Target="https://bowling.lexerbowling.com/bowlingdelapraille/solitairegeneve2023-2024/pl01B.htm" TargetMode="External"/><Relationship Id="rId102" Type="http://schemas.openxmlformats.org/officeDocument/2006/relationships/hyperlink" Target="https://bowling.lexerbowling.com/bowlingdelapraille/solitairegeneve2023-2024/pl00C.htm" TargetMode="External"/><Relationship Id="rId110" Type="http://schemas.openxmlformats.org/officeDocument/2006/relationships/hyperlink" Target="https://bowling.lexerbowling.com/bowlingdelapraille/solitairegeneve2023-2024/pl022.htm" TargetMode="External"/><Relationship Id="rId115" Type="http://schemas.openxmlformats.org/officeDocument/2006/relationships/hyperlink" Target="https://bowling.lexerbowling.com/bowlingdelapraille/solitairegeneve2023-2024/pl027.htm" TargetMode="External"/><Relationship Id="rId5" Type="http://schemas.openxmlformats.org/officeDocument/2006/relationships/hyperlink" Target="https://bowling.lexerbowling.com/bowlingdelapraille/solitairegeneve2023-2024/pl007.htm" TargetMode="External"/><Relationship Id="rId61" Type="http://schemas.openxmlformats.org/officeDocument/2006/relationships/hyperlink" Target="https://bowling.lexerbowling.com/bowlingdelapraille/solitairegeneve2023-2024/pl021.htm" TargetMode="External"/><Relationship Id="rId82" Type="http://schemas.openxmlformats.org/officeDocument/2006/relationships/hyperlink" Target="https://bowling.lexerbowling.com/bowlingdelapraille/solitairegeneve2023-2024/pl017.htm" TargetMode="External"/><Relationship Id="rId90" Type="http://schemas.openxmlformats.org/officeDocument/2006/relationships/hyperlink" Target="https://bowling.lexerbowling.com/bowlingdelapraille/solitairegeneve2023-2024/pl01C.htm" TargetMode="External"/><Relationship Id="rId95" Type="http://schemas.openxmlformats.org/officeDocument/2006/relationships/hyperlink" Target="https://bowling.lexerbowling.com/bowlingdelapraille/solitairegeneve2023-2024/pl004.htm" TargetMode="External"/><Relationship Id="rId19" Type="http://schemas.openxmlformats.org/officeDocument/2006/relationships/hyperlink" Target="https://bowling.lexerbowling.com/bowlingdelapraille/solitairegeneve2023-2024/pl015.htm" TargetMode="External"/><Relationship Id="rId14" Type="http://schemas.openxmlformats.org/officeDocument/2006/relationships/hyperlink" Target="https://bowling.lexerbowling.com/bowlingdelapraille/solitairegeneve2023-2024/pl020.htm" TargetMode="External"/><Relationship Id="rId22" Type="http://schemas.openxmlformats.org/officeDocument/2006/relationships/hyperlink" Target="https://bowling.lexerbowling.com/bowlingdelapraille/solitairegeneve2023-2024/pl00C.htm" TargetMode="External"/><Relationship Id="rId27" Type="http://schemas.openxmlformats.org/officeDocument/2006/relationships/hyperlink" Target="https://bowling.lexerbowling.com/bowlingdelapraille/solitairegeneve2023-2024/pl01A.htm" TargetMode="External"/><Relationship Id="rId30" Type="http://schemas.openxmlformats.org/officeDocument/2006/relationships/hyperlink" Target="https://bowling.lexerbowling.com/bowlingdelapraille/solitairegeneve2023-2024/pl005.htm" TargetMode="External"/><Relationship Id="rId35" Type="http://schemas.openxmlformats.org/officeDocument/2006/relationships/hyperlink" Target="https://bowling.lexerbowling.com/bowlingdelapraille/solitairegeneve2023-2024/pl023.htm" TargetMode="External"/><Relationship Id="rId43" Type="http://schemas.openxmlformats.org/officeDocument/2006/relationships/hyperlink" Target="https://bowling.lexerbowling.com/bowlingdelapraille/solitairegeneve2023-2024/pl012.htm" TargetMode="External"/><Relationship Id="rId48" Type="http://schemas.openxmlformats.org/officeDocument/2006/relationships/hyperlink" Target="https://bowling.lexerbowling.com/bowlingdelapraille/solitairegeneve2023-2024/pl014.htm" TargetMode="External"/><Relationship Id="rId56" Type="http://schemas.openxmlformats.org/officeDocument/2006/relationships/hyperlink" Target="https://bowling.lexerbowling.com/bowlingdelapraille/solitairegeneve2023-2024/pl010.htm" TargetMode="External"/><Relationship Id="rId64" Type="http://schemas.openxmlformats.org/officeDocument/2006/relationships/hyperlink" Target="https://bowling.lexerbowling.com/bowlingdelapraille/solitairegeneve2023-2024/pl00C.htm" TargetMode="External"/><Relationship Id="rId69" Type="http://schemas.openxmlformats.org/officeDocument/2006/relationships/hyperlink" Target="https://bowling.lexerbowling.com/bowlingdelapraille/solitairegeneve2023-2024/pl005.htm" TargetMode="External"/><Relationship Id="rId77" Type="http://schemas.openxmlformats.org/officeDocument/2006/relationships/hyperlink" Target="https://bowling.lexerbowling.com/bowlingdelapraille/solitairegeneve2023-2024/pl011.htm" TargetMode="External"/><Relationship Id="rId100" Type="http://schemas.openxmlformats.org/officeDocument/2006/relationships/hyperlink" Target="https://bowling.lexerbowling.com/bowlingdelapraille/solitairegeneve2023-2024/pl001.htm" TargetMode="External"/><Relationship Id="rId105" Type="http://schemas.openxmlformats.org/officeDocument/2006/relationships/hyperlink" Target="https://bowling.lexerbowling.com/bowlingdelapraille/solitairegeneve2023-2024/pl009.htm" TargetMode="External"/><Relationship Id="rId113" Type="http://schemas.openxmlformats.org/officeDocument/2006/relationships/hyperlink" Target="https://bowling.lexerbowling.com/bowlingdelapraille/solitairegeneve2023-2024/pl023.htm" TargetMode="External"/><Relationship Id="rId118" Type="http://schemas.openxmlformats.org/officeDocument/2006/relationships/table" Target="../tables/table5.xml"/><Relationship Id="rId8" Type="http://schemas.openxmlformats.org/officeDocument/2006/relationships/hyperlink" Target="https://bowling.lexerbowling.com/bowlingdelapraille/solitairegeneve2023-2024/pl017.htm" TargetMode="External"/><Relationship Id="rId51" Type="http://schemas.openxmlformats.org/officeDocument/2006/relationships/hyperlink" Target="https://bowling.lexerbowling.com/bowlingdelapraille/solitairegeneve2023-2024/pl006.htm" TargetMode="External"/><Relationship Id="rId72" Type="http://schemas.openxmlformats.org/officeDocument/2006/relationships/hyperlink" Target="https://bowling.lexerbowling.com/bowlingdelapraille/solitairegeneve2023-2024/pl022.htm" TargetMode="External"/><Relationship Id="rId80" Type="http://schemas.openxmlformats.org/officeDocument/2006/relationships/hyperlink" Target="https://bowling.lexerbowling.com/bowlingdelapraille/solitairegeneve2023-2024/pl00F.htm" TargetMode="External"/><Relationship Id="rId85" Type="http://schemas.openxmlformats.org/officeDocument/2006/relationships/hyperlink" Target="https://bowling.lexerbowling.com/bowlingdelapraille/solitairegeneve2023-2024/pl008.htm" TargetMode="External"/><Relationship Id="rId93" Type="http://schemas.openxmlformats.org/officeDocument/2006/relationships/hyperlink" Target="https://bowling.lexerbowling.com/bowlingdelapraille/solitairegeneve2023-2024/pl01D.htm" TargetMode="External"/><Relationship Id="rId98" Type="http://schemas.openxmlformats.org/officeDocument/2006/relationships/hyperlink" Target="https://bowling.lexerbowling.com/bowlingdelapraille/solitairegeneve2023-2024/pl01F.htm" TargetMode="External"/><Relationship Id="rId3" Type="http://schemas.openxmlformats.org/officeDocument/2006/relationships/hyperlink" Target="https://bowling.lexerbowling.com/bowlingdelapraille/solitairegeneve2023-2024/pl002.htm" TargetMode="External"/><Relationship Id="rId12" Type="http://schemas.openxmlformats.org/officeDocument/2006/relationships/hyperlink" Target="https://bowling.lexerbowling.com/bowlingdelapraille/solitairegeneve2023-2024/pl006.htm" TargetMode="External"/><Relationship Id="rId17" Type="http://schemas.openxmlformats.org/officeDocument/2006/relationships/hyperlink" Target="https://bowling.lexerbowling.com/bowlingdelapraille/solitairegeneve2023-2024/pl01D.htm" TargetMode="External"/><Relationship Id="rId25" Type="http://schemas.openxmlformats.org/officeDocument/2006/relationships/hyperlink" Target="https://bowling.lexerbowling.com/bowlingdelapraille/solitairegeneve2023-2024/pl01F.htm" TargetMode="External"/><Relationship Id="rId33" Type="http://schemas.openxmlformats.org/officeDocument/2006/relationships/hyperlink" Target="https://bowling.lexerbowling.com/bowlingdelapraille/solitairegeneve2023-2024/pl022.htm" TargetMode="External"/><Relationship Id="rId38" Type="http://schemas.openxmlformats.org/officeDocument/2006/relationships/hyperlink" Target="https://bowling.lexerbowling.com/bowlingdelapraille/solitairegeneve2023-2024/pl026.htm" TargetMode="External"/><Relationship Id="rId46" Type="http://schemas.openxmlformats.org/officeDocument/2006/relationships/hyperlink" Target="https://bowling.lexerbowling.com/bowlingdelapraille/solitairegeneve2023-2024/pl016.htm" TargetMode="External"/><Relationship Id="rId59" Type="http://schemas.openxmlformats.org/officeDocument/2006/relationships/hyperlink" Target="https://bowling.lexerbowling.com/bowlingdelapraille/solitairegeneve2023-2024/pl015.htm" TargetMode="External"/><Relationship Id="rId67" Type="http://schemas.openxmlformats.org/officeDocument/2006/relationships/hyperlink" Target="https://bowling.lexerbowling.com/bowlingdelapraille/solitairegeneve2023-2024/pl009.htm" TargetMode="External"/><Relationship Id="rId103" Type="http://schemas.openxmlformats.org/officeDocument/2006/relationships/hyperlink" Target="https://bowling.lexerbowling.com/bowlingdelapraille/solitairegeneve2023-2024/pl01E.htm" TargetMode="External"/><Relationship Id="rId108" Type="http://schemas.openxmlformats.org/officeDocument/2006/relationships/hyperlink" Target="https://bowling.lexerbowling.com/bowlingdelapraille/solitairegeneve2023-2024/pl024.htm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s://bowling.lexerbowling.com/bowlingdelapraille/solitairegeneve2023-2024/pl021.htm" TargetMode="External"/><Relationship Id="rId41" Type="http://schemas.openxmlformats.org/officeDocument/2006/relationships/hyperlink" Target="https://bowling.lexerbowling.com/bowlingdelapraille/solitairegeneve2023-2024/pl002.htm" TargetMode="External"/><Relationship Id="rId54" Type="http://schemas.openxmlformats.org/officeDocument/2006/relationships/hyperlink" Target="https://bowling.lexerbowling.com/bowlingdelapraille/solitairegeneve2023-2024/pl003.htm" TargetMode="External"/><Relationship Id="rId62" Type="http://schemas.openxmlformats.org/officeDocument/2006/relationships/hyperlink" Target="https://bowling.lexerbowling.com/bowlingdelapraille/solitairegeneve2023-2024/pl001.htm" TargetMode="External"/><Relationship Id="rId70" Type="http://schemas.openxmlformats.org/officeDocument/2006/relationships/hyperlink" Target="https://bowling.lexerbowling.com/bowlingdelapraille/solitairegeneve2023-2024/pl024.htm" TargetMode="External"/><Relationship Id="rId75" Type="http://schemas.openxmlformats.org/officeDocument/2006/relationships/hyperlink" Target="https://bowling.lexerbowling.com/bowlingdelapraille/solitairegeneve2023-2024/pl023.htm" TargetMode="External"/><Relationship Id="rId83" Type="http://schemas.openxmlformats.org/officeDocument/2006/relationships/hyperlink" Target="https://bowling.lexerbowling.com/bowlingdelapraille/solitairegeneve2023-2024/pl007.htm" TargetMode="External"/><Relationship Id="rId88" Type="http://schemas.openxmlformats.org/officeDocument/2006/relationships/hyperlink" Target="https://bowling.lexerbowling.com/bowlingdelapraille/solitairegeneve2023-2024/pl00E.htm" TargetMode="External"/><Relationship Id="rId91" Type="http://schemas.openxmlformats.org/officeDocument/2006/relationships/hyperlink" Target="https://bowling.lexerbowling.com/bowlingdelapraille/solitairegeneve2023-2024/pl020.htm" TargetMode="External"/><Relationship Id="rId96" Type="http://schemas.openxmlformats.org/officeDocument/2006/relationships/hyperlink" Target="https://bowling.lexerbowling.com/bowlingdelapraille/solitairegeneve2023-2024/pl026.htm" TargetMode="External"/><Relationship Id="rId111" Type="http://schemas.openxmlformats.org/officeDocument/2006/relationships/hyperlink" Target="https://bowling.lexerbowling.com/bowlingdelapraille/solitairegeneve2023-2024/pl018.htm" TargetMode="External"/><Relationship Id="rId1" Type="http://schemas.openxmlformats.org/officeDocument/2006/relationships/hyperlink" Target="https://bowling.lexerbowling.com/bowlingdelapraille/solitairegeneve2023-2024/pl011.htm" TargetMode="External"/><Relationship Id="rId6" Type="http://schemas.openxmlformats.org/officeDocument/2006/relationships/hyperlink" Target="https://bowling.lexerbowling.com/bowlingdelapraille/solitairegeneve2023-2024/pl012.htm" TargetMode="External"/><Relationship Id="rId15" Type="http://schemas.openxmlformats.org/officeDocument/2006/relationships/hyperlink" Target="https://bowling.lexerbowling.com/bowlingdelapraille/solitairegeneve2023-2024/pl003.htm" TargetMode="External"/><Relationship Id="rId23" Type="http://schemas.openxmlformats.org/officeDocument/2006/relationships/hyperlink" Target="https://bowling.lexerbowling.com/bowlingdelapraille/solitairegeneve2023-2024/pl019.htm" TargetMode="External"/><Relationship Id="rId28" Type="http://schemas.openxmlformats.org/officeDocument/2006/relationships/hyperlink" Target="https://bowling.lexerbowling.com/bowlingdelapraille/solitairegeneve2023-2024/pl004.htm" TargetMode="External"/><Relationship Id="rId36" Type="http://schemas.openxmlformats.org/officeDocument/2006/relationships/hyperlink" Target="https://bowling.lexerbowling.com/bowlingdelapraille/solitairegeneve2023-2024/pl00D.htm" TargetMode="External"/><Relationship Id="rId49" Type="http://schemas.openxmlformats.org/officeDocument/2006/relationships/hyperlink" Target="https://bowling.lexerbowling.com/bowlingdelapraille/solitairegeneve2023-2024/pl01B.htm" TargetMode="External"/><Relationship Id="rId57" Type="http://schemas.openxmlformats.org/officeDocument/2006/relationships/hyperlink" Target="https://bowling.lexerbowling.com/bowlingdelapraille/solitairegeneve2023-2024/pl004.htm" TargetMode="External"/><Relationship Id="rId106" Type="http://schemas.openxmlformats.org/officeDocument/2006/relationships/hyperlink" Target="https://bowling.lexerbowling.com/bowlingdelapraille/solitairegeneve2023-2024/pl025.htm" TargetMode="External"/><Relationship Id="rId114" Type="http://schemas.openxmlformats.org/officeDocument/2006/relationships/hyperlink" Target="https://bowling.lexerbowling.com/bowlingdelapraille/solitairegeneve2023-2024/pl00D.htm" TargetMode="External"/><Relationship Id="rId119" Type="http://schemas.openxmlformats.org/officeDocument/2006/relationships/table" Target="../tables/table6.xml"/><Relationship Id="rId10" Type="http://schemas.openxmlformats.org/officeDocument/2006/relationships/hyperlink" Target="https://bowling.lexerbowling.com/bowlingdelapraille/solitairegeneve2023-2024/pl014.htm" TargetMode="External"/><Relationship Id="rId31" Type="http://schemas.openxmlformats.org/officeDocument/2006/relationships/hyperlink" Target="https://bowling.lexerbowling.com/bowlingdelapraille/solitairegeneve2023-2024/pl024.htm" TargetMode="External"/><Relationship Id="rId44" Type="http://schemas.openxmlformats.org/officeDocument/2006/relationships/hyperlink" Target="https://bowling.lexerbowling.com/bowlingdelapraille/solitairegeneve2023-2024/pl017.htm" TargetMode="External"/><Relationship Id="rId52" Type="http://schemas.openxmlformats.org/officeDocument/2006/relationships/hyperlink" Target="https://bowling.lexerbowling.com/bowlingdelapraille/solitairegeneve2023-2024/pl01C.htm" TargetMode="External"/><Relationship Id="rId60" Type="http://schemas.openxmlformats.org/officeDocument/2006/relationships/hyperlink" Target="https://bowling.lexerbowling.com/bowlingdelapraille/solitairegeneve2023-2024/pl01F.htm" TargetMode="External"/><Relationship Id="rId65" Type="http://schemas.openxmlformats.org/officeDocument/2006/relationships/hyperlink" Target="https://bowling.lexerbowling.com/bowlingdelapraille/solitairegeneve2023-2024/pl01E.htm" TargetMode="External"/><Relationship Id="rId73" Type="http://schemas.openxmlformats.org/officeDocument/2006/relationships/hyperlink" Target="https://bowling.lexerbowling.com/bowlingdelapraille/solitairegeneve2023-2024/pl018.htm" TargetMode="External"/><Relationship Id="rId78" Type="http://schemas.openxmlformats.org/officeDocument/2006/relationships/hyperlink" Target="https://bowling.lexerbowling.com/bowlingdelapraille/solitairegeneve2023-2024/pl013.htm" TargetMode="External"/><Relationship Id="rId81" Type="http://schemas.openxmlformats.org/officeDocument/2006/relationships/hyperlink" Target="https://bowling.lexerbowling.com/bowlingdelapraille/solitairegeneve2023-2024/pl012.htm" TargetMode="External"/><Relationship Id="rId86" Type="http://schemas.openxmlformats.org/officeDocument/2006/relationships/hyperlink" Target="https://bowling.lexerbowling.com/bowlingdelapraille/solitairegeneve2023-2024/pl014.htm" TargetMode="External"/><Relationship Id="rId94" Type="http://schemas.openxmlformats.org/officeDocument/2006/relationships/hyperlink" Target="https://bowling.lexerbowling.com/bowlingdelapraille/solitairegeneve2023-2024/pl010.htm" TargetMode="External"/><Relationship Id="rId99" Type="http://schemas.openxmlformats.org/officeDocument/2006/relationships/hyperlink" Target="https://bowling.lexerbowling.com/bowlingdelapraille/solitairegeneve2023-2024/pl021.htm" TargetMode="External"/><Relationship Id="rId101" Type="http://schemas.openxmlformats.org/officeDocument/2006/relationships/hyperlink" Target="https://bowling.lexerbowling.com/bowlingdelapraille/solitairegeneve2023-2024/pl01A.htm" TargetMode="External"/><Relationship Id="rId4" Type="http://schemas.openxmlformats.org/officeDocument/2006/relationships/hyperlink" Target="https://bowling.lexerbowling.com/bowlingdelapraille/solitairegeneve2023-2024/pl00F.htm" TargetMode="External"/><Relationship Id="rId9" Type="http://schemas.openxmlformats.org/officeDocument/2006/relationships/hyperlink" Target="https://bowling.lexerbowling.com/bowlingdelapraille/solitairegeneve2023-2024/pl01B.htm" TargetMode="External"/><Relationship Id="rId13" Type="http://schemas.openxmlformats.org/officeDocument/2006/relationships/hyperlink" Target="https://bowling.lexerbowling.com/bowlingdelapraille/solitairegeneve2023-2024/pl016.htm" TargetMode="External"/><Relationship Id="rId18" Type="http://schemas.openxmlformats.org/officeDocument/2006/relationships/hyperlink" Target="https://bowling.lexerbowling.com/bowlingdelapraille/solitairegeneve2023-2024/pl010.htm" TargetMode="External"/><Relationship Id="rId39" Type="http://schemas.openxmlformats.org/officeDocument/2006/relationships/hyperlink" Target="https://bowling.lexerbowling.com/bowlingdelapraille/solitairegeneve2023-2024/pl011.htm" TargetMode="External"/><Relationship Id="rId109" Type="http://schemas.openxmlformats.org/officeDocument/2006/relationships/hyperlink" Target="https://bowling.lexerbowling.com/bowlingdelapraille/solitairegeneve2023-2024/pl00B.htm" TargetMode="External"/><Relationship Id="rId34" Type="http://schemas.openxmlformats.org/officeDocument/2006/relationships/hyperlink" Target="https://bowling.lexerbowling.com/bowlingdelapraille/solitairegeneve2023-2024/pl018.htm" TargetMode="External"/><Relationship Id="rId50" Type="http://schemas.openxmlformats.org/officeDocument/2006/relationships/hyperlink" Target="https://bowling.lexerbowling.com/bowlingdelapraille/solitairegeneve2023-2024/pl00E.htm" TargetMode="External"/><Relationship Id="rId55" Type="http://schemas.openxmlformats.org/officeDocument/2006/relationships/hyperlink" Target="https://bowling.lexerbowling.com/bowlingdelapraille/solitairegeneve2023-2024/pl01D.htm" TargetMode="External"/><Relationship Id="rId76" Type="http://schemas.openxmlformats.org/officeDocument/2006/relationships/hyperlink" Target="https://bowling.lexerbowling.com/bowlingdelapraille/solitairegeneve2023-2024/pl00D.htm" TargetMode="External"/><Relationship Id="rId97" Type="http://schemas.openxmlformats.org/officeDocument/2006/relationships/hyperlink" Target="https://bowling.lexerbowling.com/bowlingdelapraille/solitairegeneve2023-2024/pl015.htm" TargetMode="External"/><Relationship Id="rId104" Type="http://schemas.openxmlformats.org/officeDocument/2006/relationships/hyperlink" Target="https://bowling.lexerbowling.com/bowlingdelapraille/solitairegeneve2023-2024/pl019.htm" TargetMode="External"/><Relationship Id="rId120" Type="http://schemas.openxmlformats.org/officeDocument/2006/relationships/table" Target="../tables/table7.xml"/><Relationship Id="rId7" Type="http://schemas.openxmlformats.org/officeDocument/2006/relationships/hyperlink" Target="https://bowling.lexerbowling.com/bowlingdelapraille/solitairegeneve2023-2024/pl00E.htm" TargetMode="External"/><Relationship Id="rId71" Type="http://schemas.openxmlformats.org/officeDocument/2006/relationships/hyperlink" Target="https://bowling.lexerbowling.com/bowlingdelapraille/solitairegeneve2023-2024/pl00B.htm" TargetMode="External"/><Relationship Id="rId92" Type="http://schemas.openxmlformats.org/officeDocument/2006/relationships/hyperlink" Target="https://bowling.lexerbowling.com/bowlingdelapraille/solitairegeneve2023-2024/pl003.htm" TargetMode="External"/><Relationship Id="rId2" Type="http://schemas.openxmlformats.org/officeDocument/2006/relationships/hyperlink" Target="https://bowling.lexerbowling.com/bowlingdelapraille/solitairegeneve2023-2024/pl013.htm" TargetMode="External"/><Relationship Id="rId29" Type="http://schemas.openxmlformats.org/officeDocument/2006/relationships/hyperlink" Target="https://bowling.lexerbowling.com/bowlingdelapraille/solitairegeneve2023-2024/pl01E.ht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bowling.lexerbowling.com/bowlingdelapraille/solitairegeneve2023-2024/pl00C.htm" TargetMode="External"/><Relationship Id="rId21" Type="http://schemas.openxmlformats.org/officeDocument/2006/relationships/hyperlink" Target="https://bowling.lexerbowling.com/bowlingdelapraille/solitairegeneve2023-2024/pl003.htm" TargetMode="External"/><Relationship Id="rId42" Type="http://schemas.openxmlformats.org/officeDocument/2006/relationships/hyperlink" Target="https://bowling.lexerbowling.com/bowlingdelapraille/solitairegeneve2023-2024/pl00E.htm" TargetMode="External"/><Relationship Id="rId47" Type="http://schemas.openxmlformats.org/officeDocument/2006/relationships/hyperlink" Target="https://bowling.lexerbowling.com/bowlingdelapraille/solitairegeneve2023-2024/pl006.htm" TargetMode="External"/><Relationship Id="rId63" Type="http://schemas.openxmlformats.org/officeDocument/2006/relationships/hyperlink" Target="https://bowling.lexerbowling.com/bowlingdelapraille/solitairegeneve2023-2024/pl004.htm" TargetMode="External"/><Relationship Id="rId68" Type="http://schemas.openxmlformats.org/officeDocument/2006/relationships/hyperlink" Target="https://bowling.lexerbowling.com/bowlingdelapraille/solitairegeneve2023-2024/pl022.htm" TargetMode="External"/><Relationship Id="rId84" Type="http://schemas.openxmlformats.org/officeDocument/2006/relationships/hyperlink" Target="https://bowling.lexerbowling.com/bowlingdelapraille/solitairegeneve2023-2024/pl016.htm" TargetMode="External"/><Relationship Id="rId89" Type="http://schemas.openxmlformats.org/officeDocument/2006/relationships/hyperlink" Target="https://bowling.lexerbowling.com/bowlingdelapraille/solitairegeneve2023-2024/pl003.htm" TargetMode="External"/><Relationship Id="rId112" Type="http://schemas.openxmlformats.org/officeDocument/2006/relationships/table" Target="../tables/table8.xml"/><Relationship Id="rId2" Type="http://schemas.openxmlformats.org/officeDocument/2006/relationships/hyperlink" Target="https://bowling.lexerbowling.com/bowlingdelapraille/solitairegeneve2023-2024/pl013.htm" TargetMode="External"/><Relationship Id="rId16" Type="http://schemas.openxmlformats.org/officeDocument/2006/relationships/hyperlink" Target="https://bowling.lexerbowling.com/bowlingdelapraille/solitairegeneve2023-2024/pl01D.htm" TargetMode="External"/><Relationship Id="rId29" Type="http://schemas.openxmlformats.org/officeDocument/2006/relationships/hyperlink" Target="https://bowling.lexerbowling.com/bowlingdelapraille/solitairegeneve2023-2024/pl022.htm" TargetMode="External"/><Relationship Id="rId107" Type="http://schemas.openxmlformats.org/officeDocument/2006/relationships/hyperlink" Target="https://bowling.lexerbowling.com/bowlingdelapraille/solitairegeneve2023-2024/pl018.htm" TargetMode="External"/><Relationship Id="rId11" Type="http://schemas.openxmlformats.org/officeDocument/2006/relationships/hyperlink" Target="https://bowling.lexerbowling.com/bowlingdelapraille/solitairegeneve2023-2024/pl014.htm" TargetMode="External"/><Relationship Id="rId24" Type="http://schemas.openxmlformats.org/officeDocument/2006/relationships/hyperlink" Target="https://bowling.lexerbowling.com/bowlingdelapraille/solitairegeneve2023-2024/pl004.htm" TargetMode="External"/><Relationship Id="rId32" Type="http://schemas.openxmlformats.org/officeDocument/2006/relationships/hyperlink" Target="https://bowling.lexerbowling.com/bowlingdelapraille/solitairegeneve2023-2024/pl018.htm" TargetMode="External"/><Relationship Id="rId37" Type="http://schemas.openxmlformats.org/officeDocument/2006/relationships/hyperlink" Target="https://bowling.lexerbowling.com/bowlingdelapraille/solitairegeneve2023-2024/pl013.htm" TargetMode="External"/><Relationship Id="rId40" Type="http://schemas.openxmlformats.org/officeDocument/2006/relationships/hyperlink" Target="https://bowling.lexerbowling.com/bowlingdelapraille/solitairegeneve2023-2024/pl007.htm" TargetMode="External"/><Relationship Id="rId45" Type="http://schemas.openxmlformats.org/officeDocument/2006/relationships/hyperlink" Target="https://bowling.lexerbowling.com/bowlingdelapraille/solitairegeneve2023-2024/pl014.htm" TargetMode="External"/><Relationship Id="rId53" Type="http://schemas.openxmlformats.org/officeDocument/2006/relationships/hyperlink" Target="https://bowling.lexerbowling.com/bowlingdelapraille/solitairegeneve2023-2024/pl010.htm" TargetMode="External"/><Relationship Id="rId58" Type="http://schemas.openxmlformats.org/officeDocument/2006/relationships/hyperlink" Target="https://bowling.lexerbowling.com/bowlingdelapraille/solitairegeneve2023-2024/pl019.htm" TargetMode="External"/><Relationship Id="rId66" Type="http://schemas.openxmlformats.org/officeDocument/2006/relationships/hyperlink" Target="https://bowling.lexerbowling.com/bowlingdelapraille/solitairegeneve2023-2024/pl024.htm" TargetMode="External"/><Relationship Id="rId74" Type="http://schemas.openxmlformats.org/officeDocument/2006/relationships/hyperlink" Target="https://bowling.lexerbowling.com/bowlingdelapraille/solitairegeneve2023-2024/pl011.htm" TargetMode="External"/><Relationship Id="rId79" Type="http://schemas.openxmlformats.org/officeDocument/2006/relationships/hyperlink" Target="https://bowling.lexerbowling.com/bowlingdelapraille/solitairegeneve2023-2024/pl012.htm" TargetMode="External"/><Relationship Id="rId87" Type="http://schemas.openxmlformats.org/officeDocument/2006/relationships/hyperlink" Target="https://bowling.lexerbowling.com/bowlingdelapraille/solitairegeneve2023-2024/pl01C.htm" TargetMode="External"/><Relationship Id="rId102" Type="http://schemas.openxmlformats.org/officeDocument/2006/relationships/hyperlink" Target="https://bowling.lexerbowling.com/bowlingdelapraille/solitairegeneve2023-2024/pl01E.htm" TargetMode="External"/><Relationship Id="rId110" Type="http://schemas.openxmlformats.org/officeDocument/2006/relationships/hyperlink" Target="https://bowling.lexerbowling.com/bowlingdelapraille/solitairegeneve2023-2024/pl025.htm" TargetMode="External"/><Relationship Id="rId5" Type="http://schemas.openxmlformats.org/officeDocument/2006/relationships/hyperlink" Target="https://bowling.lexerbowling.com/bowlingdelapraille/solitairegeneve2023-2024/pl007.htm" TargetMode="External"/><Relationship Id="rId61" Type="http://schemas.openxmlformats.org/officeDocument/2006/relationships/hyperlink" Target="https://bowling.lexerbowling.com/bowlingdelapraille/solitairegeneve2023-2024/pl026.htm" TargetMode="External"/><Relationship Id="rId82" Type="http://schemas.openxmlformats.org/officeDocument/2006/relationships/hyperlink" Target="https://bowling.lexerbowling.com/bowlingdelapraille/solitairegeneve2023-2024/pl014.htm" TargetMode="External"/><Relationship Id="rId90" Type="http://schemas.openxmlformats.org/officeDocument/2006/relationships/hyperlink" Target="https://bowling.lexerbowling.com/bowlingdelapraille/solitairegeneve2023-2024/pl01D.htm" TargetMode="External"/><Relationship Id="rId95" Type="http://schemas.openxmlformats.org/officeDocument/2006/relationships/hyperlink" Target="https://bowling.lexerbowling.com/bowlingdelapraille/solitairegeneve2023-2024/pl001.htm" TargetMode="External"/><Relationship Id="rId19" Type="http://schemas.openxmlformats.org/officeDocument/2006/relationships/hyperlink" Target="https://bowling.lexerbowling.com/bowlingdelapraille/solitairegeneve2023-2024/pl020.htm" TargetMode="External"/><Relationship Id="rId14" Type="http://schemas.openxmlformats.org/officeDocument/2006/relationships/hyperlink" Target="https://bowling.lexerbowling.com/bowlingdelapraille/solitairegeneve2023-2024/pl010.htm" TargetMode="External"/><Relationship Id="rId22" Type="http://schemas.openxmlformats.org/officeDocument/2006/relationships/hyperlink" Target="https://bowling.lexerbowling.com/bowlingdelapraille/solitairegeneve2023-2024/pl009.htm" TargetMode="External"/><Relationship Id="rId27" Type="http://schemas.openxmlformats.org/officeDocument/2006/relationships/hyperlink" Target="https://bowling.lexerbowling.com/bowlingdelapraille/solitairegeneve2023-2024/pl024.htm" TargetMode="External"/><Relationship Id="rId30" Type="http://schemas.openxmlformats.org/officeDocument/2006/relationships/hyperlink" Target="https://bowling.lexerbowling.com/bowlingdelapraille/solitairegeneve2023-2024/pl001.htm" TargetMode="External"/><Relationship Id="rId35" Type="http://schemas.openxmlformats.org/officeDocument/2006/relationships/hyperlink" Target="https://bowling.lexerbowling.com/bowlingdelapraille/solitairegeneve2023-2024/pl01E.htm" TargetMode="External"/><Relationship Id="rId43" Type="http://schemas.openxmlformats.org/officeDocument/2006/relationships/hyperlink" Target="https://bowling.lexerbowling.com/bowlingdelapraille/solitairegeneve2023-2024/pl017.htm" TargetMode="External"/><Relationship Id="rId48" Type="http://schemas.openxmlformats.org/officeDocument/2006/relationships/hyperlink" Target="https://bowling.lexerbowling.com/bowlingdelapraille/solitairegeneve2023-2024/pl016.htm" TargetMode="External"/><Relationship Id="rId56" Type="http://schemas.openxmlformats.org/officeDocument/2006/relationships/hyperlink" Target="https://bowling.lexerbowling.com/bowlingdelapraille/solitairegeneve2023-2024/pl001.htm" TargetMode="External"/><Relationship Id="rId64" Type="http://schemas.openxmlformats.org/officeDocument/2006/relationships/hyperlink" Target="https://bowling.lexerbowling.com/bowlingdelapraille/solitairegeneve2023-2024/pl01E.htm" TargetMode="External"/><Relationship Id="rId69" Type="http://schemas.openxmlformats.org/officeDocument/2006/relationships/hyperlink" Target="https://bowling.lexerbowling.com/bowlingdelapraille/solitairegeneve2023-2024/pl018.htm" TargetMode="External"/><Relationship Id="rId77" Type="http://schemas.openxmlformats.org/officeDocument/2006/relationships/hyperlink" Target="https://bowling.lexerbowling.com/bowlingdelapraille/solitairegeneve2023-2024/pl00F.htm" TargetMode="External"/><Relationship Id="rId100" Type="http://schemas.openxmlformats.org/officeDocument/2006/relationships/hyperlink" Target="https://bowling.lexerbowling.com/bowlingdelapraille/solitairegeneve2023-2024/pl009.htm" TargetMode="External"/><Relationship Id="rId105" Type="http://schemas.openxmlformats.org/officeDocument/2006/relationships/hyperlink" Target="https://bowling.lexerbowling.com/bowlingdelapraille/solitairegeneve2023-2024/pl00B.htm" TargetMode="External"/><Relationship Id="rId113" Type="http://schemas.openxmlformats.org/officeDocument/2006/relationships/table" Target="../tables/table9.xml"/><Relationship Id="rId8" Type="http://schemas.openxmlformats.org/officeDocument/2006/relationships/hyperlink" Target="https://bowling.lexerbowling.com/bowlingdelapraille/solitairegeneve2023-2024/pl00E.htm" TargetMode="External"/><Relationship Id="rId51" Type="http://schemas.openxmlformats.org/officeDocument/2006/relationships/hyperlink" Target="https://bowling.lexerbowling.com/bowlingdelapraille/solitairegeneve2023-2024/pl01C.htm" TargetMode="External"/><Relationship Id="rId72" Type="http://schemas.openxmlformats.org/officeDocument/2006/relationships/hyperlink" Target="https://bowling.lexerbowling.com/bowlingdelapraille/solitairegeneve2023-2024/pl025.htm" TargetMode="External"/><Relationship Id="rId80" Type="http://schemas.openxmlformats.org/officeDocument/2006/relationships/hyperlink" Target="https://bowling.lexerbowling.com/bowlingdelapraille/solitairegeneve2023-2024/pl017.htm" TargetMode="External"/><Relationship Id="rId85" Type="http://schemas.openxmlformats.org/officeDocument/2006/relationships/hyperlink" Target="https://bowling.lexerbowling.com/bowlingdelapraille/solitairegeneve2023-2024/pl008.htm" TargetMode="External"/><Relationship Id="rId93" Type="http://schemas.openxmlformats.org/officeDocument/2006/relationships/hyperlink" Target="https://bowling.lexerbowling.com/bowlingdelapraille/solitairegeneve2023-2024/pl015.htm" TargetMode="External"/><Relationship Id="rId98" Type="http://schemas.openxmlformats.org/officeDocument/2006/relationships/hyperlink" Target="https://bowling.lexerbowling.com/bowlingdelapraille/solitairegeneve2023-2024/pl00C.htm" TargetMode="External"/><Relationship Id="rId3" Type="http://schemas.openxmlformats.org/officeDocument/2006/relationships/hyperlink" Target="https://bowling.lexerbowling.com/bowlingdelapraille/solitairegeneve2023-2024/pl00F.htm" TargetMode="External"/><Relationship Id="rId12" Type="http://schemas.openxmlformats.org/officeDocument/2006/relationships/hyperlink" Target="https://bowling.lexerbowling.com/bowlingdelapraille/solitairegeneve2023-2024/pl016.htm" TargetMode="External"/><Relationship Id="rId17" Type="http://schemas.openxmlformats.org/officeDocument/2006/relationships/hyperlink" Target="https://bowling.lexerbowling.com/bowlingdelapraille/solitairegeneve2023-2024/pl01C.htm" TargetMode="External"/><Relationship Id="rId25" Type="http://schemas.openxmlformats.org/officeDocument/2006/relationships/hyperlink" Target="https://bowling.lexerbowling.com/bowlingdelapraille/solitairegeneve2023-2024/pl01A.htm" TargetMode="External"/><Relationship Id="rId33" Type="http://schemas.openxmlformats.org/officeDocument/2006/relationships/hyperlink" Target="https://bowling.lexerbowling.com/bowlingdelapraille/solitairegeneve2023-2024/pl023.htm" TargetMode="External"/><Relationship Id="rId38" Type="http://schemas.openxmlformats.org/officeDocument/2006/relationships/hyperlink" Target="https://bowling.lexerbowling.com/bowlingdelapraille/solitairegeneve2023-2024/pl002.htm" TargetMode="External"/><Relationship Id="rId46" Type="http://schemas.openxmlformats.org/officeDocument/2006/relationships/hyperlink" Target="https://bowling.lexerbowling.com/bowlingdelapraille/solitairegeneve2023-2024/pl008.htm" TargetMode="External"/><Relationship Id="rId59" Type="http://schemas.openxmlformats.org/officeDocument/2006/relationships/hyperlink" Target="https://bowling.lexerbowling.com/bowlingdelapraille/solitairegeneve2023-2024/pl009.htm" TargetMode="External"/><Relationship Id="rId67" Type="http://schemas.openxmlformats.org/officeDocument/2006/relationships/hyperlink" Target="https://bowling.lexerbowling.com/bowlingdelapraille/solitairegeneve2023-2024/pl00B.htm" TargetMode="External"/><Relationship Id="rId103" Type="http://schemas.openxmlformats.org/officeDocument/2006/relationships/hyperlink" Target="https://bowling.lexerbowling.com/bowlingdelapraille/solitairegeneve2023-2024/pl005.htm" TargetMode="External"/><Relationship Id="rId108" Type="http://schemas.openxmlformats.org/officeDocument/2006/relationships/hyperlink" Target="https://bowling.lexerbowling.com/bowlingdelapraille/solitairegeneve2023-2024/pl023.htm" TargetMode="External"/><Relationship Id="rId20" Type="http://schemas.openxmlformats.org/officeDocument/2006/relationships/hyperlink" Target="https://bowling.lexerbowling.com/bowlingdelapraille/solitairegeneve2023-2024/pl019.htm" TargetMode="External"/><Relationship Id="rId41" Type="http://schemas.openxmlformats.org/officeDocument/2006/relationships/hyperlink" Target="https://bowling.lexerbowling.com/bowlingdelapraille/solitairegeneve2023-2024/pl012.htm" TargetMode="External"/><Relationship Id="rId54" Type="http://schemas.openxmlformats.org/officeDocument/2006/relationships/hyperlink" Target="https://bowling.lexerbowling.com/bowlingdelapraille/solitairegeneve2023-2024/pl015.htm" TargetMode="External"/><Relationship Id="rId62" Type="http://schemas.openxmlformats.org/officeDocument/2006/relationships/hyperlink" Target="https://bowling.lexerbowling.com/bowlingdelapraille/solitairegeneve2023-2024/pl01A.htm" TargetMode="External"/><Relationship Id="rId70" Type="http://schemas.openxmlformats.org/officeDocument/2006/relationships/hyperlink" Target="https://bowling.lexerbowling.com/bowlingdelapraille/solitairegeneve2023-2024/pl023.htm" TargetMode="External"/><Relationship Id="rId75" Type="http://schemas.openxmlformats.org/officeDocument/2006/relationships/hyperlink" Target="https://bowling.lexerbowling.com/bowlingdelapraille/solitairegeneve2023-2024/pl013.htm" TargetMode="External"/><Relationship Id="rId83" Type="http://schemas.openxmlformats.org/officeDocument/2006/relationships/hyperlink" Target="https://bowling.lexerbowling.com/bowlingdelapraille/solitairegeneve2023-2024/pl00E.htm" TargetMode="External"/><Relationship Id="rId88" Type="http://schemas.openxmlformats.org/officeDocument/2006/relationships/hyperlink" Target="https://bowling.lexerbowling.com/bowlingdelapraille/solitairegeneve2023-2024/pl020.htm" TargetMode="External"/><Relationship Id="rId91" Type="http://schemas.openxmlformats.org/officeDocument/2006/relationships/hyperlink" Target="https://bowling.lexerbowling.com/bowlingdelapraille/solitairegeneve2023-2024/pl010.htm" TargetMode="External"/><Relationship Id="rId96" Type="http://schemas.openxmlformats.org/officeDocument/2006/relationships/hyperlink" Target="https://bowling.lexerbowling.com/bowlingdelapraille/solitairegeneve2023-2024/pl004.htm" TargetMode="External"/><Relationship Id="rId111" Type="http://schemas.openxmlformats.org/officeDocument/2006/relationships/printerSettings" Target="../printerSettings/printerSettings3.bin"/><Relationship Id="rId1" Type="http://schemas.openxmlformats.org/officeDocument/2006/relationships/hyperlink" Target="https://bowling.lexerbowling.com/bowlingdelapraille/solitairegeneve2023-2024/pl011.htm" TargetMode="External"/><Relationship Id="rId6" Type="http://schemas.openxmlformats.org/officeDocument/2006/relationships/hyperlink" Target="https://bowling.lexerbowling.com/bowlingdelapraille/solitairegeneve2023-2024/pl012.htm" TargetMode="External"/><Relationship Id="rId15" Type="http://schemas.openxmlformats.org/officeDocument/2006/relationships/hyperlink" Target="https://bowling.lexerbowling.com/bowlingdelapraille/solitairegeneve2023-2024/pl021.htm" TargetMode="External"/><Relationship Id="rId23" Type="http://schemas.openxmlformats.org/officeDocument/2006/relationships/hyperlink" Target="https://bowling.lexerbowling.com/bowlingdelapraille/solitairegeneve2023-2024/pl01F.htm" TargetMode="External"/><Relationship Id="rId28" Type="http://schemas.openxmlformats.org/officeDocument/2006/relationships/hyperlink" Target="https://bowling.lexerbowling.com/bowlingdelapraille/solitairegeneve2023-2024/pl00B.htm" TargetMode="External"/><Relationship Id="rId36" Type="http://schemas.openxmlformats.org/officeDocument/2006/relationships/hyperlink" Target="https://bowling.lexerbowling.com/bowlingdelapraille/solitairegeneve2023-2024/pl011.htm" TargetMode="External"/><Relationship Id="rId49" Type="http://schemas.openxmlformats.org/officeDocument/2006/relationships/hyperlink" Target="https://bowling.lexerbowling.com/bowlingdelapraille/solitairegeneve2023-2024/pl020.htm" TargetMode="External"/><Relationship Id="rId57" Type="http://schemas.openxmlformats.org/officeDocument/2006/relationships/hyperlink" Target="https://bowling.lexerbowling.com/bowlingdelapraille/solitairegeneve2023-2024/pl00C.htm" TargetMode="External"/><Relationship Id="rId106" Type="http://schemas.openxmlformats.org/officeDocument/2006/relationships/hyperlink" Target="https://bowling.lexerbowling.com/bowlingdelapraille/solitairegeneve2023-2024/pl022.htm" TargetMode="External"/><Relationship Id="rId114" Type="http://schemas.openxmlformats.org/officeDocument/2006/relationships/table" Target="../tables/table10.xml"/><Relationship Id="rId10" Type="http://schemas.openxmlformats.org/officeDocument/2006/relationships/hyperlink" Target="https://bowling.lexerbowling.com/bowlingdelapraille/solitairegeneve2023-2024/pl008.htm" TargetMode="External"/><Relationship Id="rId31" Type="http://schemas.openxmlformats.org/officeDocument/2006/relationships/hyperlink" Target="https://bowling.lexerbowling.com/bowlingdelapraille/solitairegeneve2023-2024/pl005.htm" TargetMode="External"/><Relationship Id="rId44" Type="http://schemas.openxmlformats.org/officeDocument/2006/relationships/hyperlink" Target="https://bowling.lexerbowling.com/bowlingdelapraille/solitairegeneve2023-2024/pl01B.htm" TargetMode="External"/><Relationship Id="rId52" Type="http://schemas.openxmlformats.org/officeDocument/2006/relationships/hyperlink" Target="https://bowling.lexerbowling.com/bowlingdelapraille/solitairegeneve2023-2024/pl01D.htm" TargetMode="External"/><Relationship Id="rId60" Type="http://schemas.openxmlformats.org/officeDocument/2006/relationships/hyperlink" Target="https://bowling.lexerbowling.com/bowlingdelapraille/solitairegeneve2023-2024/pl01F.htm" TargetMode="External"/><Relationship Id="rId65" Type="http://schemas.openxmlformats.org/officeDocument/2006/relationships/hyperlink" Target="https://bowling.lexerbowling.com/bowlingdelapraille/solitairegeneve2023-2024/pl005.htm" TargetMode="External"/><Relationship Id="rId73" Type="http://schemas.openxmlformats.org/officeDocument/2006/relationships/hyperlink" Target="https://bowling.lexerbowling.com/bowlingdelapraille/solitairegeneve2023-2024/pl026.htm" TargetMode="External"/><Relationship Id="rId78" Type="http://schemas.openxmlformats.org/officeDocument/2006/relationships/hyperlink" Target="https://bowling.lexerbowling.com/bowlingdelapraille/solitairegeneve2023-2024/pl007.htm" TargetMode="External"/><Relationship Id="rId81" Type="http://schemas.openxmlformats.org/officeDocument/2006/relationships/hyperlink" Target="https://bowling.lexerbowling.com/bowlingdelapraille/solitairegeneve2023-2024/pl01B.htm" TargetMode="External"/><Relationship Id="rId86" Type="http://schemas.openxmlformats.org/officeDocument/2006/relationships/hyperlink" Target="https://bowling.lexerbowling.com/bowlingdelapraille/solitairegeneve2023-2024/pl006.htm" TargetMode="External"/><Relationship Id="rId94" Type="http://schemas.openxmlformats.org/officeDocument/2006/relationships/hyperlink" Target="https://bowling.lexerbowling.com/bowlingdelapraille/solitairegeneve2023-2024/pl021.htm" TargetMode="External"/><Relationship Id="rId99" Type="http://schemas.openxmlformats.org/officeDocument/2006/relationships/hyperlink" Target="https://bowling.lexerbowling.com/bowlingdelapraille/solitairegeneve2023-2024/pl019.htm" TargetMode="External"/><Relationship Id="rId101" Type="http://schemas.openxmlformats.org/officeDocument/2006/relationships/hyperlink" Target="https://bowling.lexerbowling.com/bowlingdelapraille/solitairegeneve2023-2024/pl01F.htm" TargetMode="External"/><Relationship Id="rId4" Type="http://schemas.openxmlformats.org/officeDocument/2006/relationships/hyperlink" Target="https://bowling.lexerbowling.com/bowlingdelapraille/solitairegeneve2023-2024/pl002.htm" TargetMode="External"/><Relationship Id="rId9" Type="http://schemas.openxmlformats.org/officeDocument/2006/relationships/hyperlink" Target="https://bowling.lexerbowling.com/bowlingdelapraille/solitairegeneve2023-2024/pl01B.htm" TargetMode="External"/><Relationship Id="rId13" Type="http://schemas.openxmlformats.org/officeDocument/2006/relationships/hyperlink" Target="https://bowling.lexerbowling.com/bowlingdelapraille/solitairegeneve2023-2024/pl015.htm" TargetMode="External"/><Relationship Id="rId18" Type="http://schemas.openxmlformats.org/officeDocument/2006/relationships/hyperlink" Target="https://bowling.lexerbowling.com/bowlingdelapraille/solitairegeneve2023-2024/pl006.htm" TargetMode="External"/><Relationship Id="rId39" Type="http://schemas.openxmlformats.org/officeDocument/2006/relationships/hyperlink" Target="https://bowling.lexerbowling.com/bowlingdelapraille/solitairegeneve2023-2024/pl00F.htm" TargetMode="External"/><Relationship Id="rId109" Type="http://schemas.openxmlformats.org/officeDocument/2006/relationships/hyperlink" Target="https://bowling.lexerbowling.com/bowlingdelapraille/solitairegeneve2023-2024/pl00D.htm" TargetMode="External"/><Relationship Id="rId34" Type="http://schemas.openxmlformats.org/officeDocument/2006/relationships/hyperlink" Target="https://bowling.lexerbowling.com/bowlingdelapraille/solitairegeneve2023-2024/pl00D.htm" TargetMode="External"/><Relationship Id="rId50" Type="http://schemas.openxmlformats.org/officeDocument/2006/relationships/hyperlink" Target="https://bowling.lexerbowling.com/bowlingdelapraille/solitairegeneve2023-2024/pl003.htm" TargetMode="External"/><Relationship Id="rId55" Type="http://schemas.openxmlformats.org/officeDocument/2006/relationships/hyperlink" Target="https://bowling.lexerbowling.com/bowlingdelapraille/solitairegeneve2023-2024/pl021.htm" TargetMode="External"/><Relationship Id="rId76" Type="http://schemas.openxmlformats.org/officeDocument/2006/relationships/hyperlink" Target="https://bowling.lexerbowling.com/bowlingdelapraille/solitairegeneve2023-2024/pl002.htm" TargetMode="External"/><Relationship Id="rId97" Type="http://schemas.openxmlformats.org/officeDocument/2006/relationships/hyperlink" Target="https://bowling.lexerbowling.com/bowlingdelapraille/solitairegeneve2023-2024/pl01A.htm" TargetMode="External"/><Relationship Id="rId104" Type="http://schemas.openxmlformats.org/officeDocument/2006/relationships/hyperlink" Target="https://bowling.lexerbowling.com/bowlingdelapraille/solitairegeneve2023-2024/pl024.htm" TargetMode="External"/><Relationship Id="rId7" Type="http://schemas.openxmlformats.org/officeDocument/2006/relationships/hyperlink" Target="https://bowling.lexerbowling.com/bowlingdelapraille/solitairegeneve2023-2024/pl017.htm" TargetMode="External"/><Relationship Id="rId71" Type="http://schemas.openxmlformats.org/officeDocument/2006/relationships/hyperlink" Target="https://bowling.lexerbowling.com/bowlingdelapraille/solitairegeneve2023-2024/pl00D.htm" TargetMode="External"/><Relationship Id="rId92" Type="http://schemas.openxmlformats.org/officeDocument/2006/relationships/hyperlink" Target="https://bowling.lexerbowling.com/bowlingdelapraille/solitairegeneve2023-2024/pl026.ht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5"/>
  <sheetViews>
    <sheetView workbookViewId="0">
      <selection activeCell="Q5" sqref="N5:Q40"/>
    </sheetView>
  </sheetViews>
  <sheetFormatPr baseColWidth="10" defaultColWidth="11.5703125" defaultRowHeight="15" x14ac:dyDescent="0.25"/>
  <cols>
    <col min="1" max="1" width="6" style="10" customWidth="1"/>
    <col min="2" max="2" width="25" style="11" customWidth="1"/>
    <col min="3" max="3" width="17.140625" style="10" customWidth="1"/>
    <col min="4" max="4" width="9.7109375" style="10" customWidth="1"/>
    <col min="5" max="5" width="9.7109375" style="18" customWidth="1"/>
    <col min="6" max="6" width="5.7109375" style="11" customWidth="1"/>
    <col min="7" max="7" width="6" style="10" customWidth="1"/>
    <col min="8" max="8" width="24.140625" style="11" customWidth="1"/>
    <col min="9" max="9" width="17.140625" style="10" customWidth="1"/>
    <col min="10" max="10" width="9.7109375" style="10" customWidth="1"/>
    <col min="11" max="11" width="9.7109375" style="18" customWidth="1"/>
    <col min="12" max="12" width="5.42578125" style="11" customWidth="1"/>
    <col min="13" max="13" width="6" style="10" customWidth="1"/>
    <col min="14" max="14" width="24.85546875" style="11" customWidth="1"/>
    <col min="15" max="15" width="17.140625" style="10" customWidth="1"/>
    <col min="16" max="16" width="9.7109375" style="10" customWidth="1"/>
    <col min="17" max="17" width="9.7109375" style="18" customWidth="1"/>
    <col min="18" max="16384" width="11.5703125" style="11"/>
  </cols>
  <sheetData>
    <row r="1" spans="1:17" x14ac:dyDescent="0.25">
      <c r="A1" s="51" t="s">
        <v>23</v>
      </c>
      <c r="B1" s="51"/>
      <c r="C1" s="51"/>
      <c r="D1" s="51"/>
      <c r="E1" s="51"/>
      <c r="G1" s="51" t="s">
        <v>23</v>
      </c>
      <c r="H1" s="51"/>
      <c r="I1" s="51"/>
      <c r="J1" s="51"/>
      <c r="K1" s="51"/>
      <c r="M1" s="51" t="s">
        <v>23</v>
      </c>
      <c r="N1" s="51"/>
      <c r="O1" s="51"/>
      <c r="P1" s="51"/>
      <c r="Q1" s="51"/>
    </row>
    <row r="2" spans="1:17" x14ac:dyDescent="0.25">
      <c r="A2" s="52" t="s">
        <v>41</v>
      </c>
      <c r="B2" s="52"/>
      <c r="C2" s="52"/>
      <c r="D2" s="52"/>
      <c r="E2" s="52"/>
      <c r="G2" s="52" t="s">
        <v>42</v>
      </c>
      <c r="H2" s="52"/>
      <c r="I2" s="52"/>
      <c r="J2" s="52"/>
      <c r="K2" s="52"/>
      <c r="M2" s="52" t="s">
        <v>43</v>
      </c>
      <c r="N2" s="52"/>
      <c r="O2" s="52"/>
      <c r="P2" s="52"/>
      <c r="Q2" s="52"/>
    </row>
    <row r="4" spans="1:17" ht="15.75" thickBot="1" x14ac:dyDescent="0.3">
      <c r="A4" s="8" t="s">
        <v>0</v>
      </c>
      <c r="B4" s="9" t="s">
        <v>1</v>
      </c>
      <c r="C4" s="8" t="s">
        <v>3</v>
      </c>
      <c r="D4" s="8" t="s">
        <v>2</v>
      </c>
      <c r="E4" s="8" t="s">
        <v>4</v>
      </c>
      <c r="F4" s="10"/>
      <c r="G4" s="8" t="s">
        <v>0</v>
      </c>
      <c r="H4" s="9" t="s">
        <v>1</v>
      </c>
      <c r="I4" s="8" t="s">
        <v>3</v>
      </c>
      <c r="J4" s="8" t="s">
        <v>2</v>
      </c>
      <c r="K4" s="8" t="s">
        <v>4</v>
      </c>
      <c r="L4" s="10"/>
      <c r="M4" s="8" t="s">
        <v>0</v>
      </c>
      <c r="N4" s="9" t="s">
        <v>1</v>
      </c>
      <c r="O4" s="8" t="s">
        <v>3</v>
      </c>
      <c r="P4" s="8" t="s">
        <v>2</v>
      </c>
      <c r="Q4" s="8" t="s">
        <v>4</v>
      </c>
    </row>
    <row r="5" spans="1:17" ht="15.75" thickBot="1" x14ac:dyDescent="0.3">
      <c r="A5" s="8">
        <v>1</v>
      </c>
      <c r="B5" s="20" t="s">
        <v>16</v>
      </c>
      <c r="C5" s="19">
        <v>748</v>
      </c>
      <c r="D5" s="19">
        <v>6</v>
      </c>
      <c r="E5" s="19">
        <v>124.67</v>
      </c>
      <c r="F5" s="29"/>
      <c r="G5" s="8">
        <v>1</v>
      </c>
      <c r="H5" s="20" t="s">
        <v>16</v>
      </c>
      <c r="I5" s="19">
        <f>SUM(Tableau5735[[#This Row],[QA]]-Tableau573[[#This Row],[QA]])</f>
        <v>1645</v>
      </c>
      <c r="J5" s="19">
        <f>SUM(Tableau5735[[#This Row],[Parties]]-Tableau573[[#This Row],[Parties]])</f>
        <v>12</v>
      </c>
      <c r="K5" s="30">
        <f>SUM(Tableau5724[[#This Row],[QA]]/Tableau5724[[#This Row],[Parties]])</f>
        <v>137.08333333333334</v>
      </c>
      <c r="L5" s="29"/>
      <c r="M5" s="8">
        <v>1</v>
      </c>
      <c r="N5" s="20" t="s">
        <v>16</v>
      </c>
      <c r="O5" s="19">
        <v>2393</v>
      </c>
      <c r="P5" s="19">
        <v>18</v>
      </c>
      <c r="Q5" s="19">
        <v>132.94</v>
      </c>
    </row>
    <row r="6" spans="1:17" ht="15.75" thickBot="1" x14ac:dyDescent="0.3">
      <c r="A6" s="44">
        <v>2</v>
      </c>
      <c r="B6" s="20" t="s">
        <v>15</v>
      </c>
      <c r="C6" s="19">
        <v>963</v>
      </c>
      <c r="D6" s="19">
        <v>6</v>
      </c>
      <c r="E6" s="19">
        <v>160.5</v>
      </c>
      <c r="F6" s="19"/>
      <c r="G6" s="19">
        <v>2</v>
      </c>
      <c r="H6" s="20" t="s">
        <v>15</v>
      </c>
      <c r="I6" s="19">
        <f>SUM(Tableau5735[[#This Row],[QA]]-Tableau573[[#This Row],[QA]])</f>
        <v>4720</v>
      </c>
      <c r="J6" s="19">
        <f>SUM(Tableau5735[[#This Row],[Parties]]-Tableau573[[#This Row],[Parties]])</f>
        <v>30</v>
      </c>
      <c r="K6" s="30">
        <f>SUM(Tableau5724[[#This Row],[QA]]/Tableau5724[[#This Row],[Parties]])</f>
        <v>157.33333333333334</v>
      </c>
      <c r="L6" s="19"/>
      <c r="M6" s="19">
        <v>2</v>
      </c>
      <c r="N6" s="20" t="s">
        <v>15</v>
      </c>
      <c r="O6" s="19">
        <v>5683</v>
      </c>
      <c r="P6" s="19">
        <v>36</v>
      </c>
      <c r="Q6" s="19">
        <v>157.86000000000001</v>
      </c>
    </row>
    <row r="7" spans="1:17" ht="15.75" thickBot="1" x14ac:dyDescent="0.3">
      <c r="A7" s="8">
        <v>3</v>
      </c>
      <c r="B7" s="20" t="s">
        <v>48</v>
      </c>
      <c r="C7" s="19">
        <v>0</v>
      </c>
      <c r="D7" s="19">
        <v>0</v>
      </c>
      <c r="E7" s="19">
        <v>0</v>
      </c>
      <c r="F7" s="29"/>
      <c r="G7" s="8">
        <v>3</v>
      </c>
      <c r="H7" s="20" t="s">
        <v>48</v>
      </c>
      <c r="I7" s="19">
        <f>SUM(Tableau5735[[#This Row],[QA]]-Tableau573[[#This Row],[QA]])</f>
        <v>2721</v>
      </c>
      <c r="J7" s="19">
        <f>SUM(Tableau5735[[#This Row],[Parties]]-Tableau573[[#This Row],[Parties]])</f>
        <v>18</v>
      </c>
      <c r="K7" s="30">
        <f>SUM(Tableau5724[[#This Row],[QA]]/Tableau5724[[#This Row],[Parties]])</f>
        <v>151.16666666666666</v>
      </c>
      <c r="L7" s="29"/>
      <c r="M7" s="8">
        <v>3</v>
      </c>
      <c r="N7" s="20" t="s">
        <v>48</v>
      </c>
      <c r="O7" s="19">
        <v>2721</v>
      </c>
      <c r="P7" s="19">
        <v>18</v>
      </c>
      <c r="Q7" s="19">
        <v>151.16999999999999</v>
      </c>
    </row>
    <row r="8" spans="1:17" ht="15.75" thickBot="1" x14ac:dyDescent="0.3">
      <c r="A8" s="44">
        <v>4</v>
      </c>
      <c r="B8" s="20" t="s">
        <v>14</v>
      </c>
      <c r="C8" s="19">
        <v>1102</v>
      </c>
      <c r="D8" s="19">
        <v>6</v>
      </c>
      <c r="E8" s="19">
        <v>183.67</v>
      </c>
      <c r="F8" s="19"/>
      <c r="G8" s="19">
        <v>4</v>
      </c>
      <c r="H8" s="20" t="s">
        <v>14</v>
      </c>
      <c r="I8" s="19">
        <f>SUM(Tableau5735[[#This Row],[QA]]-Tableau573[[#This Row],[QA]])</f>
        <v>6068</v>
      </c>
      <c r="J8" s="19">
        <f>SUM(Tableau5735[[#This Row],[Parties]]-Tableau573[[#This Row],[Parties]])</f>
        <v>30</v>
      </c>
      <c r="K8" s="30">
        <f>SUM(Tableau5724[[#This Row],[QA]]/Tableau5724[[#This Row],[Parties]])</f>
        <v>202.26666666666668</v>
      </c>
      <c r="L8" s="19"/>
      <c r="M8" s="19">
        <v>4</v>
      </c>
      <c r="N8" s="20" t="s">
        <v>14</v>
      </c>
      <c r="O8" s="19">
        <v>7170</v>
      </c>
      <c r="P8" s="19">
        <v>36</v>
      </c>
      <c r="Q8" s="19">
        <v>199.17</v>
      </c>
    </row>
    <row r="9" spans="1:17" ht="15.75" thickBot="1" x14ac:dyDescent="0.3">
      <c r="A9" s="8">
        <v>5</v>
      </c>
      <c r="B9" s="20" t="s">
        <v>50</v>
      </c>
      <c r="C9" s="19">
        <v>0</v>
      </c>
      <c r="D9" s="19">
        <v>0</v>
      </c>
      <c r="E9" s="19">
        <v>0</v>
      </c>
      <c r="F9" s="29"/>
      <c r="G9" s="8">
        <v>5</v>
      </c>
      <c r="H9" s="20" t="s">
        <v>50</v>
      </c>
      <c r="I9" s="19">
        <f>SUM(Tableau5735[[#This Row],[QA]]-Tableau573[[#This Row],[QA]])</f>
        <v>938</v>
      </c>
      <c r="J9" s="19">
        <f>SUM(Tableau5735[[#This Row],[Parties]]-Tableau573[[#This Row],[Parties]])</f>
        <v>6</v>
      </c>
      <c r="K9" s="30">
        <f>SUM(Tableau5724[[#This Row],[QA]]/Tableau5724[[#This Row],[Parties]])</f>
        <v>156.33333333333334</v>
      </c>
      <c r="L9" s="29"/>
      <c r="M9" s="8">
        <v>5</v>
      </c>
      <c r="N9" s="20" t="s">
        <v>50</v>
      </c>
      <c r="O9" s="19">
        <v>938</v>
      </c>
      <c r="P9" s="19">
        <v>6</v>
      </c>
      <c r="Q9" s="19">
        <v>156.33000000000001</v>
      </c>
    </row>
    <row r="10" spans="1:17" ht="15.75" thickBot="1" x14ac:dyDescent="0.3">
      <c r="A10" s="44">
        <v>6</v>
      </c>
      <c r="B10" s="20" t="s">
        <v>5</v>
      </c>
      <c r="C10" s="19">
        <v>1136</v>
      </c>
      <c r="D10" s="19">
        <v>6</v>
      </c>
      <c r="E10" s="19">
        <v>189.33</v>
      </c>
      <c r="F10" s="19"/>
      <c r="G10" s="19">
        <v>6</v>
      </c>
      <c r="H10" s="20" t="s">
        <v>5</v>
      </c>
      <c r="I10" s="19">
        <f>SUM(Tableau5735[[#This Row],[QA]]-Tableau573[[#This Row],[QA]])</f>
        <v>4500</v>
      </c>
      <c r="J10" s="19">
        <f>SUM(Tableau5735[[#This Row],[Parties]]-Tableau573[[#This Row],[Parties]])</f>
        <v>24</v>
      </c>
      <c r="K10" s="30">
        <f>SUM(Tableau5724[[#This Row],[QA]]/Tableau5724[[#This Row],[Parties]])</f>
        <v>187.5</v>
      </c>
      <c r="L10" s="19"/>
      <c r="M10" s="19">
        <v>6</v>
      </c>
      <c r="N10" s="20" t="s">
        <v>5</v>
      </c>
      <c r="O10" s="19">
        <v>5636</v>
      </c>
      <c r="P10" s="19">
        <v>30</v>
      </c>
      <c r="Q10" s="19">
        <v>187.87</v>
      </c>
    </row>
    <row r="11" spans="1:17" ht="15.75" thickBot="1" x14ac:dyDescent="0.3">
      <c r="A11" s="8">
        <v>7</v>
      </c>
      <c r="B11" s="20" t="s">
        <v>27</v>
      </c>
      <c r="C11" s="19">
        <v>1004</v>
      </c>
      <c r="D11" s="19">
        <v>6</v>
      </c>
      <c r="E11" s="19">
        <v>167.33</v>
      </c>
      <c r="F11" s="29"/>
      <c r="G11" s="8">
        <v>7</v>
      </c>
      <c r="H11" s="20" t="s">
        <v>27</v>
      </c>
      <c r="I11" s="19">
        <f>SUM(Tableau5735[[#This Row],[QA]]-Tableau573[[#This Row],[QA]])</f>
        <v>4188</v>
      </c>
      <c r="J11" s="19">
        <f>SUM(Tableau5735[[#This Row],[Parties]]-Tableau573[[#This Row],[Parties]])</f>
        <v>24</v>
      </c>
      <c r="K11" s="30">
        <f>SUM(Tableau5724[[#This Row],[QA]]/Tableau5724[[#This Row],[Parties]])</f>
        <v>174.5</v>
      </c>
      <c r="L11" s="29"/>
      <c r="M11" s="8">
        <v>7</v>
      </c>
      <c r="N11" s="20" t="s">
        <v>27</v>
      </c>
      <c r="O11" s="19">
        <v>5192</v>
      </c>
      <c r="P11" s="19">
        <v>30</v>
      </c>
      <c r="Q11" s="19">
        <v>173.07</v>
      </c>
    </row>
    <row r="12" spans="1:17" ht="15.75" thickBot="1" x14ac:dyDescent="0.3">
      <c r="A12" s="44">
        <v>8</v>
      </c>
      <c r="B12" s="20" t="s">
        <v>6</v>
      </c>
      <c r="C12" s="19">
        <v>1003</v>
      </c>
      <c r="D12" s="19">
        <v>6</v>
      </c>
      <c r="E12" s="19">
        <v>167.17</v>
      </c>
      <c r="F12" s="19"/>
      <c r="G12" s="19">
        <v>8</v>
      </c>
      <c r="H12" s="20" t="s">
        <v>6</v>
      </c>
      <c r="I12" s="19">
        <f>SUM(Tableau5735[[#This Row],[QA]]-Tableau573[[#This Row],[QA]])</f>
        <v>5254</v>
      </c>
      <c r="J12" s="19">
        <f>SUM(Tableau5735[[#This Row],[Parties]]-Tableau573[[#This Row],[Parties]])</f>
        <v>30</v>
      </c>
      <c r="K12" s="30">
        <f>SUM(Tableau5724[[#This Row],[QA]]/Tableau5724[[#This Row],[Parties]])</f>
        <v>175.13333333333333</v>
      </c>
      <c r="L12" s="19"/>
      <c r="M12" s="19">
        <v>8</v>
      </c>
      <c r="N12" s="20" t="s">
        <v>6</v>
      </c>
      <c r="O12" s="19">
        <v>6257</v>
      </c>
      <c r="P12" s="19">
        <v>36</v>
      </c>
      <c r="Q12" s="19">
        <v>173.81</v>
      </c>
    </row>
    <row r="13" spans="1:17" ht="15.75" thickBot="1" x14ac:dyDescent="0.3">
      <c r="A13" s="8">
        <v>9</v>
      </c>
      <c r="B13" s="20" t="s">
        <v>13</v>
      </c>
      <c r="C13" s="19">
        <v>1018</v>
      </c>
      <c r="D13" s="19">
        <v>6</v>
      </c>
      <c r="E13" s="19">
        <v>169.67</v>
      </c>
      <c r="F13" s="29"/>
      <c r="G13" s="8">
        <v>9</v>
      </c>
      <c r="H13" s="20" t="s">
        <v>13</v>
      </c>
      <c r="I13" s="19">
        <f>SUM(Tableau5735[[#This Row],[QA]]-Tableau573[[#This Row],[QA]])</f>
        <v>2142</v>
      </c>
      <c r="J13" s="19">
        <f>SUM(Tableau5735[[#This Row],[Parties]]-Tableau573[[#This Row],[Parties]])</f>
        <v>12</v>
      </c>
      <c r="K13" s="30">
        <f>SUM(Tableau5724[[#This Row],[QA]]/Tableau5724[[#This Row],[Parties]])</f>
        <v>178.5</v>
      </c>
      <c r="L13" s="29"/>
      <c r="M13" s="8">
        <v>9</v>
      </c>
      <c r="N13" s="20" t="s">
        <v>13</v>
      </c>
      <c r="O13" s="19">
        <v>3160</v>
      </c>
      <c r="P13" s="19">
        <v>18</v>
      </c>
      <c r="Q13" s="19">
        <v>175.56</v>
      </c>
    </row>
    <row r="14" spans="1:17" ht="15.75" thickBot="1" x14ac:dyDescent="0.3">
      <c r="A14" s="44">
        <v>10</v>
      </c>
      <c r="B14" s="20" t="s">
        <v>45</v>
      </c>
      <c r="C14" s="19">
        <v>0</v>
      </c>
      <c r="D14" s="19">
        <v>0</v>
      </c>
      <c r="E14" s="19">
        <v>0</v>
      </c>
      <c r="F14" s="19"/>
      <c r="G14" s="19">
        <v>10</v>
      </c>
      <c r="H14" s="20" t="s">
        <v>45</v>
      </c>
      <c r="I14" s="19">
        <f>SUM(Tableau5735[[#This Row],[QA]]-Tableau573[[#This Row],[QA]])</f>
        <v>5679</v>
      </c>
      <c r="J14" s="19">
        <f>SUM(Tableau5735[[#This Row],[Parties]]-Tableau573[[#This Row],[Parties]])</f>
        <v>30</v>
      </c>
      <c r="K14" s="30">
        <f>SUM(Tableau5724[[#This Row],[QA]]/Tableau5724[[#This Row],[Parties]])</f>
        <v>189.3</v>
      </c>
      <c r="L14" s="19"/>
      <c r="M14" s="19">
        <v>10</v>
      </c>
      <c r="N14" s="20" t="s">
        <v>45</v>
      </c>
      <c r="O14" s="19">
        <v>5679</v>
      </c>
      <c r="P14" s="19">
        <v>30</v>
      </c>
      <c r="Q14" s="19">
        <v>189.3</v>
      </c>
    </row>
    <row r="15" spans="1:17" ht="15.75" thickBot="1" x14ac:dyDescent="0.3">
      <c r="A15" s="8">
        <v>11</v>
      </c>
      <c r="B15" s="20" t="s">
        <v>51</v>
      </c>
      <c r="C15" s="19">
        <v>646</v>
      </c>
      <c r="D15" s="19">
        <v>6</v>
      </c>
      <c r="E15" s="19">
        <v>107.67</v>
      </c>
      <c r="F15" s="29"/>
      <c r="G15" s="8">
        <v>11</v>
      </c>
      <c r="H15" s="20" t="s">
        <v>51</v>
      </c>
      <c r="I15" s="19">
        <f>SUM(Tableau5735[[#This Row],[QA]]-Tableau573[[#This Row],[QA]])</f>
        <v>2900</v>
      </c>
      <c r="J15" s="19">
        <f>SUM(Tableau5735[[#This Row],[Parties]]-Tableau573[[#This Row],[Parties]])</f>
        <v>24</v>
      </c>
      <c r="K15" s="30">
        <f>SUM(Tableau5724[[#This Row],[QA]]/Tableau5724[[#This Row],[Parties]])</f>
        <v>120.83333333333333</v>
      </c>
      <c r="L15" s="29"/>
      <c r="M15" s="8">
        <v>11</v>
      </c>
      <c r="N15" s="20" t="s">
        <v>51</v>
      </c>
      <c r="O15" s="19">
        <v>3546</v>
      </c>
      <c r="P15" s="19">
        <v>30</v>
      </c>
      <c r="Q15" s="19">
        <v>118.2</v>
      </c>
    </row>
    <row r="16" spans="1:17" ht="15.75" thickBot="1" x14ac:dyDescent="0.3">
      <c r="A16" s="44">
        <v>12</v>
      </c>
      <c r="B16" s="20" t="s">
        <v>44</v>
      </c>
      <c r="C16" s="19">
        <v>0</v>
      </c>
      <c r="D16" s="19">
        <v>0</v>
      </c>
      <c r="E16" s="19">
        <v>0</v>
      </c>
      <c r="F16" s="19"/>
      <c r="G16" s="19">
        <v>12</v>
      </c>
      <c r="H16" s="20" t="s">
        <v>44</v>
      </c>
      <c r="I16" s="19">
        <f>SUM(Tableau5735[[#This Row],[QA]]-Tableau573[[#This Row],[QA]])</f>
        <v>4045</v>
      </c>
      <c r="J16" s="19">
        <f>SUM(Tableau5735[[#This Row],[Parties]]-Tableau573[[#This Row],[Parties]])</f>
        <v>24</v>
      </c>
      <c r="K16" s="30">
        <f>SUM(Tableau5724[[#This Row],[QA]]/Tableau5724[[#This Row],[Parties]])</f>
        <v>168.54166666666666</v>
      </c>
      <c r="L16" s="19"/>
      <c r="M16" s="19">
        <v>12</v>
      </c>
      <c r="N16" s="20" t="s">
        <v>44</v>
      </c>
      <c r="O16" s="19">
        <v>4045</v>
      </c>
      <c r="P16" s="19">
        <v>24</v>
      </c>
      <c r="Q16" s="19">
        <v>168.54</v>
      </c>
    </row>
    <row r="17" spans="1:17" ht="15" customHeight="1" thickBot="1" x14ac:dyDescent="0.3">
      <c r="A17" s="8">
        <v>13</v>
      </c>
      <c r="B17" s="20" t="s">
        <v>19</v>
      </c>
      <c r="C17" s="19">
        <v>801</v>
      </c>
      <c r="D17" s="19">
        <v>6</v>
      </c>
      <c r="E17" s="19">
        <v>133.5</v>
      </c>
      <c r="F17" s="29"/>
      <c r="G17" s="8">
        <v>13</v>
      </c>
      <c r="H17" s="20" t="s">
        <v>19</v>
      </c>
      <c r="I17" s="19">
        <f>SUM(Tableau5735[[#This Row],[QA]]-Tableau573[[#This Row],[QA]])</f>
        <v>1815</v>
      </c>
      <c r="J17" s="19">
        <f>SUM(Tableau5735[[#This Row],[Parties]]-Tableau573[[#This Row],[Parties]])</f>
        <v>12</v>
      </c>
      <c r="K17" s="30">
        <f>SUM(Tableau5724[[#This Row],[QA]]/Tableau5724[[#This Row],[Parties]])</f>
        <v>151.25</v>
      </c>
      <c r="L17" s="29"/>
      <c r="M17" s="8">
        <v>13</v>
      </c>
      <c r="N17" s="20" t="s">
        <v>19</v>
      </c>
      <c r="O17" s="19">
        <v>2616</v>
      </c>
      <c r="P17" s="19">
        <v>18</v>
      </c>
      <c r="Q17" s="19">
        <v>145.33000000000001</v>
      </c>
    </row>
    <row r="18" spans="1:17" ht="14.25" customHeight="1" thickBot="1" x14ac:dyDescent="0.3">
      <c r="A18" s="44">
        <v>14</v>
      </c>
      <c r="B18" s="20" t="s">
        <v>49</v>
      </c>
      <c r="C18" s="19"/>
      <c r="D18" s="19"/>
      <c r="E18" s="19"/>
      <c r="F18" s="19"/>
      <c r="G18" s="19">
        <v>14</v>
      </c>
      <c r="H18" s="20" t="s">
        <v>49</v>
      </c>
      <c r="I18" s="19">
        <f>SUM(Tableau5735[[#This Row],[QA]]-Tableau573[[#This Row],[QA]])</f>
        <v>3062</v>
      </c>
      <c r="J18" s="19">
        <f>SUM(Tableau5735[[#This Row],[Parties]]-Tableau573[[#This Row],[Parties]])</f>
        <v>18</v>
      </c>
      <c r="K18" s="30">
        <f>SUM(Tableau5724[[#This Row],[QA]]/Tableau5724[[#This Row],[Parties]])</f>
        <v>170.11111111111111</v>
      </c>
      <c r="L18" s="19"/>
      <c r="M18" s="19">
        <v>14</v>
      </c>
      <c r="N18" s="20" t="s">
        <v>49</v>
      </c>
      <c r="O18" s="19">
        <v>3062</v>
      </c>
      <c r="P18" s="19">
        <v>18</v>
      </c>
      <c r="Q18" s="19">
        <v>170.11</v>
      </c>
    </row>
    <row r="19" spans="1:17" ht="15" customHeight="1" thickBot="1" x14ac:dyDescent="0.3">
      <c r="A19" s="8">
        <v>15</v>
      </c>
      <c r="B19" s="20" t="s">
        <v>12</v>
      </c>
      <c r="C19" s="19">
        <v>1112</v>
      </c>
      <c r="D19" s="19">
        <v>6</v>
      </c>
      <c r="E19" s="19">
        <v>185.33</v>
      </c>
      <c r="F19" s="29"/>
      <c r="G19" s="8">
        <v>15</v>
      </c>
      <c r="H19" s="20" t="s">
        <v>12</v>
      </c>
      <c r="I19" s="19">
        <f>SUM(Tableau5735[[#This Row],[QA]]-Tableau573[[#This Row],[QA]])</f>
        <v>5763</v>
      </c>
      <c r="J19" s="19">
        <f>SUM(Tableau5735[[#This Row],[Parties]]-Tableau573[[#This Row],[Parties]])</f>
        <v>30</v>
      </c>
      <c r="K19" s="30">
        <f>SUM(Tableau5724[[#This Row],[QA]]/Tableau5724[[#This Row],[Parties]])</f>
        <v>192.1</v>
      </c>
      <c r="L19" s="29"/>
      <c r="M19" s="8">
        <v>15</v>
      </c>
      <c r="N19" s="20" t="s">
        <v>12</v>
      </c>
      <c r="O19" s="19">
        <v>6875</v>
      </c>
      <c r="P19" s="19">
        <v>36</v>
      </c>
      <c r="Q19" s="19">
        <v>190.97</v>
      </c>
    </row>
    <row r="20" spans="1:17" ht="15.75" thickBot="1" x14ac:dyDescent="0.3">
      <c r="A20" s="44">
        <v>16</v>
      </c>
      <c r="B20" s="20" t="s">
        <v>18</v>
      </c>
      <c r="C20" s="19">
        <v>827</v>
      </c>
      <c r="D20" s="19">
        <v>6</v>
      </c>
      <c r="E20" s="19">
        <v>137.83000000000001</v>
      </c>
      <c r="F20" s="19"/>
      <c r="G20" s="19">
        <v>16</v>
      </c>
      <c r="H20" s="20" t="s">
        <v>18</v>
      </c>
      <c r="I20" s="19">
        <f>SUM(Tableau5735[[#This Row],[QA]]-Tableau573[[#This Row],[QA]])</f>
        <v>2262</v>
      </c>
      <c r="J20" s="19">
        <f>SUM(Tableau5735[[#This Row],[Parties]]-Tableau573[[#This Row],[Parties]])</f>
        <v>18</v>
      </c>
      <c r="K20" s="30">
        <f>SUM(Tableau5724[[#This Row],[QA]]/Tableau5724[[#This Row],[Parties]])</f>
        <v>125.66666666666667</v>
      </c>
      <c r="L20" s="19"/>
      <c r="M20" s="19">
        <v>16</v>
      </c>
      <c r="N20" s="20" t="s">
        <v>18</v>
      </c>
      <c r="O20" s="19">
        <v>3089</v>
      </c>
      <c r="P20" s="19">
        <v>24</v>
      </c>
      <c r="Q20" s="19">
        <v>128.71</v>
      </c>
    </row>
    <row r="21" spans="1:17" ht="15.75" thickBot="1" x14ac:dyDescent="0.3">
      <c r="A21" s="8">
        <v>17</v>
      </c>
      <c r="B21" s="20" t="s">
        <v>25</v>
      </c>
      <c r="C21" s="19">
        <v>951</v>
      </c>
      <c r="D21" s="19">
        <v>6</v>
      </c>
      <c r="E21" s="19">
        <v>158.5</v>
      </c>
      <c r="F21" s="29"/>
      <c r="G21" s="8">
        <v>17</v>
      </c>
      <c r="H21" s="20" t="s">
        <v>25</v>
      </c>
      <c r="I21" s="19">
        <f>SUM(Tableau5735[[#This Row],[QA]]-Tableau573[[#This Row],[QA]])</f>
        <v>2930</v>
      </c>
      <c r="J21" s="19">
        <f>SUM(Tableau5735[[#This Row],[Parties]]-Tableau573[[#This Row],[Parties]])</f>
        <v>18</v>
      </c>
      <c r="K21" s="30">
        <f>SUM(Tableau5724[[#This Row],[QA]]/Tableau5724[[#This Row],[Parties]])</f>
        <v>162.77777777777777</v>
      </c>
      <c r="L21" s="29"/>
      <c r="M21" s="8">
        <v>17</v>
      </c>
      <c r="N21" s="20" t="s">
        <v>25</v>
      </c>
      <c r="O21" s="19">
        <v>3881</v>
      </c>
      <c r="P21" s="19">
        <v>24</v>
      </c>
      <c r="Q21" s="19">
        <v>161.71</v>
      </c>
    </row>
    <row r="22" spans="1:17" ht="15.75" thickBot="1" x14ac:dyDescent="0.3">
      <c r="A22" s="44">
        <v>18</v>
      </c>
      <c r="B22" s="20" t="s">
        <v>55</v>
      </c>
      <c r="C22" s="19">
        <v>0</v>
      </c>
      <c r="D22" s="19">
        <v>0</v>
      </c>
      <c r="E22" s="19">
        <v>0</v>
      </c>
      <c r="F22" s="19"/>
      <c r="G22" s="19">
        <v>18</v>
      </c>
      <c r="H22" s="20" t="s">
        <v>55</v>
      </c>
      <c r="I22" s="19">
        <f>SUM(Tableau5735[[#This Row],[QA]]-Tableau573[[#This Row],[QA]])</f>
        <v>996</v>
      </c>
      <c r="J22" s="19">
        <f>SUM(Tableau5735[[#This Row],[Parties]]-Tableau573[[#This Row],[Parties]])</f>
        <v>6</v>
      </c>
      <c r="K22" s="30">
        <f>SUM(Tableau5724[[#This Row],[QA]]/Tableau5724[[#This Row],[Parties]])</f>
        <v>166</v>
      </c>
      <c r="L22" s="19"/>
      <c r="M22" s="19">
        <v>18</v>
      </c>
      <c r="N22" s="20" t="s">
        <v>55</v>
      </c>
      <c r="O22" s="19">
        <v>996</v>
      </c>
      <c r="P22" s="19">
        <v>6</v>
      </c>
      <c r="Q22" s="19">
        <v>166</v>
      </c>
    </row>
    <row r="23" spans="1:17" ht="15.75" thickBot="1" x14ac:dyDescent="0.3">
      <c r="A23" s="8">
        <v>19</v>
      </c>
      <c r="B23" s="20" t="s">
        <v>46</v>
      </c>
      <c r="C23" s="19">
        <v>0</v>
      </c>
      <c r="D23" s="19">
        <v>0</v>
      </c>
      <c r="E23" s="19"/>
      <c r="F23" s="43"/>
      <c r="G23" s="8">
        <v>19</v>
      </c>
      <c r="H23" s="20" t="s">
        <v>46</v>
      </c>
      <c r="I23" s="19">
        <f>SUM(Tableau5735[[#This Row],[QA]]-Tableau573[[#This Row],[QA]])</f>
        <v>1927</v>
      </c>
      <c r="J23" s="19">
        <f>SUM(Tableau5735[[#This Row],[Parties]]-Tableau573[[#This Row],[Parties]])</f>
        <v>12</v>
      </c>
      <c r="K23" s="30">
        <f>SUM(Tableau5724[[#This Row],[QA]]/Tableau5724[[#This Row],[Parties]])</f>
        <v>160.58333333333334</v>
      </c>
      <c r="L23" s="29"/>
      <c r="M23" s="8">
        <v>19</v>
      </c>
      <c r="N23" s="20" t="s">
        <v>46</v>
      </c>
      <c r="O23" s="19">
        <v>1927</v>
      </c>
      <c r="P23" s="19">
        <v>12</v>
      </c>
      <c r="Q23" s="19">
        <v>160.58000000000001</v>
      </c>
    </row>
    <row r="24" spans="1:17" ht="15.75" thickBot="1" x14ac:dyDescent="0.3">
      <c r="A24" s="44">
        <v>20</v>
      </c>
      <c r="B24" s="20" t="s">
        <v>56</v>
      </c>
      <c r="C24" s="19">
        <v>0</v>
      </c>
      <c r="D24" s="19">
        <v>0</v>
      </c>
      <c r="E24" s="19">
        <v>0</v>
      </c>
      <c r="F24" s="19"/>
      <c r="G24" s="19">
        <v>20</v>
      </c>
      <c r="H24" s="20" t="s">
        <v>56</v>
      </c>
      <c r="I24" s="19">
        <f>SUM(Tableau5735[[#This Row],[QA]]-Tableau573[[#This Row],[QA]])</f>
        <v>1032</v>
      </c>
      <c r="J24" s="19">
        <f>SUM(Tableau5735[[#This Row],[Parties]]-Tableau573[[#This Row],[Parties]])</f>
        <v>6</v>
      </c>
      <c r="K24" s="30">
        <f>SUM(Tableau5724[[#This Row],[QA]]/Tableau5724[[#This Row],[Parties]])</f>
        <v>172</v>
      </c>
      <c r="L24" s="19"/>
      <c r="M24" s="19">
        <v>20</v>
      </c>
      <c r="N24" s="20" t="s">
        <v>56</v>
      </c>
      <c r="O24" s="19">
        <v>1032</v>
      </c>
      <c r="P24" s="19">
        <v>6</v>
      </c>
      <c r="Q24" s="19">
        <v>172</v>
      </c>
    </row>
    <row r="25" spans="1:17" ht="15.75" thickBot="1" x14ac:dyDescent="0.3">
      <c r="A25" s="8">
        <v>21</v>
      </c>
      <c r="B25" s="20" t="s">
        <v>32</v>
      </c>
      <c r="C25" s="19">
        <v>963</v>
      </c>
      <c r="D25" s="19">
        <v>6</v>
      </c>
      <c r="E25" s="19">
        <v>160.5</v>
      </c>
      <c r="F25" s="29"/>
      <c r="G25" s="8">
        <v>21</v>
      </c>
      <c r="H25" s="20" t="s">
        <v>32</v>
      </c>
      <c r="I25" s="19">
        <f>SUM(Tableau5735[[#This Row],[QA]]-Tableau573[[#This Row],[QA]])</f>
        <v>3793</v>
      </c>
      <c r="J25" s="19">
        <f>SUM(Tableau5735[[#This Row],[Parties]]-Tableau573[[#This Row],[Parties]])</f>
        <v>24</v>
      </c>
      <c r="K25" s="30">
        <f>SUM(Tableau5724[[#This Row],[QA]]/Tableau5724[[#This Row],[Parties]])</f>
        <v>158.04166666666666</v>
      </c>
      <c r="L25" s="29"/>
      <c r="M25" s="8">
        <v>21</v>
      </c>
      <c r="N25" s="20" t="s">
        <v>32</v>
      </c>
      <c r="O25" s="19">
        <v>4756</v>
      </c>
      <c r="P25" s="19">
        <v>30</v>
      </c>
      <c r="Q25" s="19">
        <v>158.53</v>
      </c>
    </row>
    <row r="26" spans="1:17" ht="15.75" thickBot="1" x14ac:dyDescent="0.3">
      <c r="A26" s="44">
        <v>22</v>
      </c>
      <c r="B26" s="20" t="s">
        <v>24</v>
      </c>
      <c r="C26" s="19">
        <v>868</v>
      </c>
      <c r="D26" s="19">
        <v>6</v>
      </c>
      <c r="E26" s="19">
        <v>144.66999999999999</v>
      </c>
      <c r="F26" s="19"/>
      <c r="G26" s="19">
        <v>22</v>
      </c>
      <c r="H26" s="20" t="s">
        <v>24</v>
      </c>
      <c r="I26" s="19">
        <f>SUM(Tableau5735[[#This Row],[QA]]-Tableau573[[#This Row],[QA]])</f>
        <v>0</v>
      </c>
      <c r="J26" s="19">
        <f>SUM(Tableau5735[[#This Row],[Parties]]-Tableau573[[#This Row],[Parties]])</f>
        <v>0</v>
      </c>
      <c r="K26" s="30" t="e">
        <f>SUM(Tableau5724[[#This Row],[QA]]/Tableau5724[[#This Row],[Parties]])</f>
        <v>#DIV/0!</v>
      </c>
      <c r="L26" s="19"/>
      <c r="M26" s="19">
        <v>22</v>
      </c>
      <c r="N26" s="20" t="s">
        <v>24</v>
      </c>
      <c r="O26" s="19">
        <v>868</v>
      </c>
      <c r="P26" s="19">
        <v>6</v>
      </c>
      <c r="Q26" s="19">
        <v>144.66999999999999</v>
      </c>
    </row>
    <row r="27" spans="1:17" ht="15.75" thickBot="1" x14ac:dyDescent="0.3">
      <c r="A27" s="8">
        <v>23</v>
      </c>
      <c r="B27" s="20" t="s">
        <v>53</v>
      </c>
      <c r="C27" s="19">
        <v>0</v>
      </c>
      <c r="D27" s="19">
        <v>0</v>
      </c>
      <c r="E27" s="19">
        <v>0</v>
      </c>
      <c r="F27" s="29"/>
      <c r="G27" s="8">
        <v>23</v>
      </c>
      <c r="H27" s="20" t="s">
        <v>53</v>
      </c>
      <c r="I27" s="19">
        <f>SUM(Tableau5735[[#This Row],[QA]]-Tableau573[[#This Row],[QA]])</f>
        <v>897</v>
      </c>
      <c r="J27" s="19">
        <f>SUM(Tableau5735[[#This Row],[Parties]]-Tableau573[[#This Row],[Parties]])</f>
        <v>6</v>
      </c>
      <c r="K27" s="30">
        <f>SUM(Tableau5724[[#This Row],[QA]]/Tableau5724[[#This Row],[Parties]])</f>
        <v>149.5</v>
      </c>
      <c r="L27" s="29"/>
      <c r="M27" s="8">
        <v>23</v>
      </c>
      <c r="N27" s="20" t="s">
        <v>53</v>
      </c>
      <c r="O27" s="19">
        <v>897</v>
      </c>
      <c r="P27" s="19">
        <v>6</v>
      </c>
      <c r="Q27" s="19">
        <v>149.5</v>
      </c>
    </row>
    <row r="28" spans="1:17" ht="15.75" thickBot="1" x14ac:dyDescent="0.3">
      <c r="A28" s="44">
        <v>24</v>
      </c>
      <c r="B28" s="20" t="s">
        <v>28</v>
      </c>
      <c r="C28" s="19">
        <v>948</v>
      </c>
      <c r="D28" s="19">
        <v>6</v>
      </c>
      <c r="E28" s="19">
        <v>158</v>
      </c>
      <c r="F28" s="19"/>
      <c r="G28" s="19">
        <v>24</v>
      </c>
      <c r="H28" s="20" t="s">
        <v>28</v>
      </c>
      <c r="I28" s="19">
        <f>SUM(Tableau5735[[#This Row],[QA]]-Tableau573[[#This Row],[QA]])</f>
        <v>1938</v>
      </c>
      <c r="J28" s="19">
        <f>SUM(Tableau5735[[#This Row],[Parties]]-Tableau573[[#This Row],[Parties]])</f>
        <v>12</v>
      </c>
      <c r="K28" s="30">
        <f>SUM(Tableau5724[[#This Row],[QA]]/Tableau5724[[#This Row],[Parties]])</f>
        <v>161.5</v>
      </c>
      <c r="L28" s="19"/>
      <c r="M28" s="19">
        <v>24</v>
      </c>
      <c r="N28" s="20" t="s">
        <v>28</v>
      </c>
      <c r="O28" s="19">
        <v>2886</v>
      </c>
      <c r="P28" s="19">
        <v>18</v>
      </c>
      <c r="Q28" s="19">
        <v>160.33000000000001</v>
      </c>
    </row>
    <row r="29" spans="1:17" ht="15.75" thickBot="1" x14ac:dyDescent="0.3">
      <c r="A29" s="8">
        <v>25</v>
      </c>
      <c r="B29" s="20" t="s">
        <v>21</v>
      </c>
      <c r="C29" s="19">
        <v>994</v>
      </c>
      <c r="D29" s="19">
        <v>6</v>
      </c>
      <c r="E29" s="19">
        <v>165.67</v>
      </c>
      <c r="F29" s="43"/>
      <c r="G29" s="8">
        <v>25</v>
      </c>
      <c r="H29" s="20" t="s">
        <v>21</v>
      </c>
      <c r="I29" s="19">
        <f>SUM(Tableau5735[[#This Row],[QA]]-Tableau573[[#This Row],[QA]])</f>
        <v>4508</v>
      </c>
      <c r="J29" s="19">
        <f>SUM(Tableau5735[[#This Row],[Parties]]-Tableau573[[#This Row],[Parties]])</f>
        <v>30</v>
      </c>
      <c r="K29" s="30">
        <f>SUM(Tableau5724[[#This Row],[QA]]/Tableau5724[[#This Row],[Parties]])</f>
        <v>150.26666666666668</v>
      </c>
      <c r="L29" s="29"/>
      <c r="M29" s="8">
        <v>25</v>
      </c>
      <c r="N29" s="20" t="s">
        <v>21</v>
      </c>
      <c r="O29" s="19">
        <v>5502</v>
      </c>
      <c r="P29" s="19">
        <v>36</v>
      </c>
      <c r="Q29" s="19">
        <v>152.83000000000001</v>
      </c>
    </row>
    <row r="30" spans="1:17" ht="15.75" thickBot="1" x14ac:dyDescent="0.3">
      <c r="A30" s="44">
        <v>26</v>
      </c>
      <c r="B30" s="20" t="s">
        <v>33</v>
      </c>
      <c r="C30" s="19">
        <v>1013</v>
      </c>
      <c r="D30" s="19">
        <v>6</v>
      </c>
      <c r="E30" s="19">
        <v>168.83</v>
      </c>
      <c r="F30" s="19"/>
      <c r="G30" s="19">
        <v>26</v>
      </c>
      <c r="H30" s="20" t="s">
        <v>33</v>
      </c>
      <c r="I30" s="19">
        <f>SUM(Tableau5735[[#This Row],[QA]]-Tableau573[[#This Row],[QA]])</f>
        <v>2027</v>
      </c>
      <c r="J30" s="19">
        <f>SUM(Tableau5735[[#This Row],[Parties]]-Tableau573[[#This Row],[Parties]])</f>
        <v>12</v>
      </c>
      <c r="K30" s="30">
        <f>SUM(Tableau5724[[#This Row],[QA]]/Tableau5724[[#This Row],[Parties]])</f>
        <v>168.91666666666666</v>
      </c>
      <c r="L30" s="19"/>
      <c r="M30" s="19">
        <v>26</v>
      </c>
      <c r="N30" s="20" t="s">
        <v>33</v>
      </c>
      <c r="O30" s="19">
        <v>3040</v>
      </c>
      <c r="P30" s="19">
        <v>18</v>
      </c>
      <c r="Q30" s="19">
        <v>168.89</v>
      </c>
    </row>
    <row r="31" spans="1:17" ht="15.75" thickBot="1" x14ac:dyDescent="0.3">
      <c r="A31" s="8">
        <v>27</v>
      </c>
      <c r="B31" s="20" t="s">
        <v>54</v>
      </c>
      <c r="C31" s="19">
        <v>0</v>
      </c>
      <c r="D31" s="19">
        <v>0</v>
      </c>
      <c r="E31" s="19">
        <v>0</v>
      </c>
      <c r="F31" s="29"/>
      <c r="G31" s="8">
        <v>27</v>
      </c>
      <c r="H31" s="20" t="s">
        <v>54</v>
      </c>
      <c r="I31" s="19">
        <f>SUM(Tableau5735[[#This Row],[QA]]-Tableau573[[#This Row],[QA]])</f>
        <v>1085</v>
      </c>
      <c r="J31" s="19">
        <f>SUM(Tableau5735[[#This Row],[Parties]]-Tableau573[[#This Row],[Parties]])</f>
        <v>6</v>
      </c>
      <c r="K31" s="30">
        <f>SUM(Tableau5724[[#This Row],[QA]]/Tableau5724[[#This Row],[Parties]])</f>
        <v>180.83333333333334</v>
      </c>
      <c r="L31" s="29"/>
      <c r="M31" s="8">
        <v>27</v>
      </c>
      <c r="N31" s="20" t="s">
        <v>54</v>
      </c>
      <c r="O31" s="19">
        <v>1085</v>
      </c>
      <c r="P31" s="19">
        <v>6</v>
      </c>
      <c r="Q31" s="19">
        <v>180.83</v>
      </c>
    </row>
    <row r="32" spans="1:17" ht="15.75" thickBot="1" x14ac:dyDescent="0.3">
      <c r="A32" s="44">
        <v>28</v>
      </c>
      <c r="B32" s="20" t="s">
        <v>30</v>
      </c>
      <c r="C32" s="19">
        <v>995</v>
      </c>
      <c r="D32" s="19">
        <v>6</v>
      </c>
      <c r="E32" s="19">
        <v>165.83</v>
      </c>
      <c r="F32" s="19"/>
      <c r="G32" s="19">
        <v>28</v>
      </c>
      <c r="H32" s="20" t="s">
        <v>30</v>
      </c>
      <c r="I32" s="19">
        <f>SUM(Tableau5735[[#This Row],[QA]]-Tableau573[[#This Row],[QA]])</f>
        <v>1017</v>
      </c>
      <c r="J32" s="19">
        <f>SUM(Tableau5735[[#This Row],[Parties]]-Tableau573[[#This Row],[Parties]])</f>
        <v>6</v>
      </c>
      <c r="K32" s="30">
        <f>SUM(Tableau5724[[#This Row],[QA]]/Tableau5724[[#This Row],[Parties]])</f>
        <v>169.5</v>
      </c>
      <c r="L32" s="19"/>
      <c r="M32" s="19">
        <v>28</v>
      </c>
      <c r="N32" s="20" t="s">
        <v>30</v>
      </c>
      <c r="O32" s="19">
        <v>2012</v>
      </c>
      <c r="P32" s="19">
        <v>12</v>
      </c>
      <c r="Q32" s="19">
        <v>167.67</v>
      </c>
    </row>
    <row r="33" spans="1:17" ht="15.75" thickBot="1" x14ac:dyDescent="0.3">
      <c r="A33" s="8">
        <v>29</v>
      </c>
      <c r="B33" s="20" t="s">
        <v>20</v>
      </c>
      <c r="C33" s="19">
        <v>936</v>
      </c>
      <c r="D33" s="19">
        <v>6</v>
      </c>
      <c r="E33" s="19">
        <v>156</v>
      </c>
      <c r="F33" s="29"/>
      <c r="G33" s="8">
        <v>29</v>
      </c>
      <c r="H33" s="20" t="s">
        <v>20</v>
      </c>
      <c r="I33" s="19">
        <f>SUM(Tableau5735[[#This Row],[QA]]-Tableau573[[#This Row],[QA]])</f>
        <v>985</v>
      </c>
      <c r="J33" s="19">
        <f>SUM(Tableau5735[[#This Row],[Parties]]-Tableau573[[#This Row],[Parties]])</f>
        <v>6</v>
      </c>
      <c r="K33" s="30">
        <f>SUM(Tableau5724[[#This Row],[QA]]/Tableau5724[[#This Row],[Parties]])</f>
        <v>164.16666666666666</v>
      </c>
      <c r="L33" s="29"/>
      <c r="M33" s="8">
        <v>29</v>
      </c>
      <c r="N33" s="20" t="s">
        <v>20</v>
      </c>
      <c r="O33" s="19">
        <v>1921</v>
      </c>
      <c r="P33" s="19">
        <v>12</v>
      </c>
      <c r="Q33" s="19">
        <v>160.08000000000001</v>
      </c>
    </row>
    <row r="34" spans="1:17" ht="15.75" thickBot="1" x14ac:dyDescent="0.3">
      <c r="A34" s="44">
        <v>30</v>
      </c>
      <c r="B34" s="20" t="s">
        <v>29</v>
      </c>
      <c r="C34" s="19">
        <v>1053</v>
      </c>
      <c r="D34" s="19">
        <v>6</v>
      </c>
      <c r="E34" s="19">
        <v>175.5</v>
      </c>
      <c r="F34" s="28"/>
      <c r="G34" s="19">
        <v>30</v>
      </c>
      <c r="H34" s="20" t="s">
        <v>29</v>
      </c>
      <c r="I34" s="19">
        <f>SUM(Tableau5735[[#This Row],[QA]]-Tableau573[[#This Row],[QA]])</f>
        <v>0</v>
      </c>
      <c r="J34" s="19">
        <f>SUM(Tableau5735[[#This Row],[Parties]]-Tableau573[[#This Row],[Parties]])</f>
        <v>0</v>
      </c>
      <c r="K34" s="30" t="e">
        <f>SUM(Tableau5724[[#This Row],[QA]]/Tableau5724[[#This Row],[Parties]])</f>
        <v>#DIV/0!</v>
      </c>
      <c r="L34" s="19"/>
      <c r="M34" s="19">
        <v>30</v>
      </c>
      <c r="N34" s="20" t="s">
        <v>29</v>
      </c>
      <c r="O34" s="19">
        <v>1053</v>
      </c>
      <c r="P34" s="19">
        <v>6</v>
      </c>
      <c r="Q34" s="19">
        <v>175.5</v>
      </c>
    </row>
    <row r="35" spans="1:17" ht="15.75" thickBot="1" x14ac:dyDescent="0.3">
      <c r="A35" s="8">
        <v>31</v>
      </c>
      <c r="B35" s="20" t="s">
        <v>52</v>
      </c>
      <c r="C35" s="19">
        <v>0</v>
      </c>
      <c r="D35" s="19">
        <v>0</v>
      </c>
      <c r="E35" s="19">
        <v>0</v>
      </c>
      <c r="F35" s="29"/>
      <c r="G35" s="8">
        <v>31</v>
      </c>
      <c r="H35" s="20" t="s">
        <v>52</v>
      </c>
      <c r="I35" s="19">
        <f>SUM(Tableau5735[[#This Row],[QA]]-Tableau573[[#This Row],[QA]])</f>
        <v>3505</v>
      </c>
      <c r="J35" s="19">
        <f>SUM(Tableau5735[[#This Row],[Parties]]-Tableau573[[#This Row],[Parties]])</f>
        <v>24</v>
      </c>
      <c r="K35" s="30">
        <f>SUM(Tableau5724[[#This Row],[QA]]/Tableau5724[[#This Row],[Parties]])</f>
        <v>146.04166666666666</v>
      </c>
      <c r="L35" s="29"/>
      <c r="M35" s="8">
        <v>31</v>
      </c>
      <c r="N35" s="20" t="s">
        <v>52</v>
      </c>
      <c r="O35" s="19">
        <v>3505</v>
      </c>
      <c r="P35" s="19">
        <v>24</v>
      </c>
      <c r="Q35" s="19">
        <v>146.04</v>
      </c>
    </row>
    <row r="36" spans="1:17" ht="15.75" thickBot="1" x14ac:dyDescent="0.3">
      <c r="A36" s="44">
        <v>32</v>
      </c>
      <c r="B36" s="20" t="s">
        <v>31</v>
      </c>
      <c r="C36" s="19">
        <v>1077</v>
      </c>
      <c r="D36" s="19">
        <v>6</v>
      </c>
      <c r="E36" s="19">
        <v>179.5</v>
      </c>
      <c r="F36" s="29"/>
      <c r="G36" s="19">
        <v>32</v>
      </c>
      <c r="H36" s="20" t="s">
        <v>31</v>
      </c>
      <c r="I36" s="19">
        <f>SUM(Tableau5735[[#This Row],[QA]]-Tableau573[[#This Row],[QA]])</f>
        <v>2938</v>
      </c>
      <c r="J36" s="19">
        <f>SUM(Tableau5735[[#This Row],[Parties]]-Tableau573[[#This Row],[Parties]])</f>
        <v>18</v>
      </c>
      <c r="K36" s="30">
        <f>SUM(Tableau5724[[#This Row],[QA]]/Tableau5724[[#This Row],[Parties]])</f>
        <v>163.22222222222223</v>
      </c>
      <c r="M36" s="19">
        <v>32</v>
      </c>
      <c r="N36" s="20" t="s">
        <v>31</v>
      </c>
      <c r="O36" s="19">
        <v>4015</v>
      </c>
      <c r="P36" s="19">
        <v>24</v>
      </c>
      <c r="Q36" s="19">
        <v>167.29</v>
      </c>
    </row>
    <row r="37" spans="1:17" ht="15.75" thickBot="1" x14ac:dyDescent="0.3">
      <c r="A37" s="8">
        <v>33</v>
      </c>
      <c r="B37" s="20" t="s">
        <v>22</v>
      </c>
      <c r="C37" s="19">
        <v>990</v>
      </c>
      <c r="D37" s="19">
        <v>6</v>
      </c>
      <c r="E37" s="19">
        <v>165</v>
      </c>
      <c r="F37"/>
      <c r="G37" s="8">
        <v>33</v>
      </c>
      <c r="H37" s="20" t="s">
        <v>22</v>
      </c>
      <c r="I37" s="19">
        <f>SUM(Tableau5735[[#This Row],[QA]]-Tableau573[[#This Row],[QA]])</f>
        <v>3959</v>
      </c>
      <c r="J37" s="19">
        <f>SUM(Tableau5735[[#This Row],[Parties]]-Tableau573[[#This Row],[Parties]])</f>
        <v>24</v>
      </c>
      <c r="K37" s="30">
        <f>SUM(Tableau5724[[#This Row],[QA]]/Tableau5724[[#This Row],[Parties]])</f>
        <v>164.95833333333334</v>
      </c>
      <c r="M37" s="8">
        <v>33</v>
      </c>
      <c r="N37" s="20" t="s">
        <v>22</v>
      </c>
      <c r="O37" s="19">
        <v>4949</v>
      </c>
      <c r="P37" s="19">
        <v>30</v>
      </c>
      <c r="Q37" s="19">
        <v>164.97</v>
      </c>
    </row>
    <row r="38" spans="1:17" ht="15.75" thickBot="1" x14ac:dyDescent="0.3">
      <c r="A38" s="44">
        <v>34</v>
      </c>
      <c r="B38" s="20" t="s">
        <v>34</v>
      </c>
      <c r="C38" s="19">
        <v>728</v>
      </c>
      <c r="D38" s="19">
        <v>6</v>
      </c>
      <c r="E38" s="19">
        <v>121.33</v>
      </c>
      <c r="G38" s="19">
        <v>34</v>
      </c>
      <c r="H38" s="20" t="s">
        <v>34</v>
      </c>
      <c r="I38" s="19">
        <f>SUM(Tableau5735[[#This Row],[QA]]-Tableau573[[#This Row],[QA]])</f>
        <v>810</v>
      </c>
      <c r="J38" s="19">
        <f>SUM(Tableau5735[[#This Row],[Parties]]-Tableau573[[#This Row],[Parties]])</f>
        <v>6</v>
      </c>
      <c r="K38" s="30">
        <f>SUM(Tableau5724[[#This Row],[QA]]/Tableau5724[[#This Row],[Parties]])</f>
        <v>135</v>
      </c>
      <c r="M38" s="19">
        <v>34</v>
      </c>
      <c r="N38" s="20" t="s">
        <v>34</v>
      </c>
      <c r="O38" s="19">
        <v>1538</v>
      </c>
      <c r="P38" s="19">
        <v>12</v>
      </c>
      <c r="Q38" s="19">
        <v>128.16999999999999</v>
      </c>
    </row>
    <row r="39" spans="1:17" ht="15.75" thickBot="1" x14ac:dyDescent="0.3">
      <c r="A39" s="8">
        <v>35</v>
      </c>
      <c r="B39" s="20" t="s">
        <v>47</v>
      </c>
      <c r="C39" s="19">
        <v>0</v>
      </c>
      <c r="D39" s="19">
        <v>0</v>
      </c>
      <c r="E39" s="19">
        <v>0</v>
      </c>
      <c r="G39" s="8">
        <v>35</v>
      </c>
      <c r="H39" s="20" t="s">
        <v>47</v>
      </c>
      <c r="I39" s="19">
        <f>SUM(Tableau5735[[#This Row],[QA]]-Tableau573[[#This Row],[QA]])</f>
        <v>3143</v>
      </c>
      <c r="J39" s="19">
        <f>SUM(Tableau5735[[#This Row],[Parties]]-Tableau573[[#This Row],[Parties]])</f>
        <v>18</v>
      </c>
      <c r="K39" s="30">
        <f>SUM(Tableau5724[[#This Row],[QA]]/Tableau5724[[#This Row],[Parties]])</f>
        <v>174.61111111111111</v>
      </c>
      <c r="M39" s="8">
        <v>35</v>
      </c>
      <c r="N39" s="20" t="s">
        <v>47</v>
      </c>
      <c r="O39" s="19">
        <v>3143</v>
      </c>
      <c r="P39" s="19">
        <v>18</v>
      </c>
      <c r="Q39" s="19">
        <v>174.61</v>
      </c>
    </row>
    <row r="40" spans="1:17" ht="15.75" thickBot="1" x14ac:dyDescent="0.3">
      <c r="A40" s="44">
        <v>36</v>
      </c>
      <c r="B40" s="20" t="s">
        <v>26</v>
      </c>
      <c r="C40" s="19">
        <v>903</v>
      </c>
      <c r="D40" s="19">
        <v>6</v>
      </c>
      <c r="E40" s="19">
        <v>150.5</v>
      </c>
      <c r="G40" s="19">
        <v>36</v>
      </c>
      <c r="H40" s="20" t="s">
        <v>26</v>
      </c>
      <c r="I40" s="19">
        <f>SUM(Tableau5735[[#This Row],[QA]]-Tableau573[[#This Row],[QA]])</f>
        <v>3449</v>
      </c>
      <c r="J40" s="19">
        <f>SUM(Tableau5735[[#This Row],[Parties]]-Tableau573[[#This Row],[Parties]])</f>
        <v>24</v>
      </c>
      <c r="K40" s="30">
        <f>SUM(Tableau5724[[#This Row],[QA]]/Tableau5724[[#This Row],[Parties]])</f>
        <v>143.70833333333334</v>
      </c>
      <c r="M40" s="19">
        <v>36</v>
      </c>
      <c r="N40" s="20" t="s">
        <v>26</v>
      </c>
      <c r="O40" s="19">
        <v>4352</v>
      </c>
      <c r="P40" s="19">
        <v>30</v>
      </c>
      <c r="Q40" s="19">
        <v>145.07</v>
      </c>
    </row>
    <row r="41" spans="1:17" ht="15.75" thickBot="1" x14ac:dyDescent="0.3">
      <c r="A41" s="8">
        <v>37</v>
      </c>
      <c r="B41" s="20"/>
      <c r="C41" s="19"/>
      <c r="D41" s="19"/>
      <c r="E41" s="19"/>
      <c r="G41" s="8">
        <v>37</v>
      </c>
      <c r="H41" s="20"/>
      <c r="I41" s="19"/>
      <c r="J41" s="19"/>
      <c r="K41" s="31"/>
      <c r="M41" s="8">
        <v>37</v>
      </c>
      <c r="N41" s="20"/>
      <c r="O41" s="19"/>
      <c r="P41" s="19"/>
      <c r="Q41" s="19"/>
    </row>
    <row r="42" spans="1:17" ht="15.75" thickBot="1" x14ac:dyDescent="0.3">
      <c r="A42" s="44">
        <v>38</v>
      </c>
      <c r="B42" s="20"/>
      <c r="C42" s="19"/>
      <c r="D42" s="19"/>
      <c r="E42" s="19"/>
      <c r="G42" s="19">
        <v>38</v>
      </c>
      <c r="H42" s="20"/>
      <c r="I42" s="19"/>
      <c r="J42" s="19"/>
      <c r="K42" s="31"/>
      <c r="M42" s="19">
        <v>38</v>
      </c>
      <c r="N42" s="20"/>
      <c r="O42" s="19"/>
      <c r="P42" s="19"/>
      <c r="Q42" s="19"/>
    </row>
    <row r="43" spans="1:17" ht="15.75" thickBot="1" x14ac:dyDescent="0.3">
      <c r="A43" s="8">
        <v>39</v>
      </c>
      <c r="B43" s="20"/>
      <c r="C43" s="19"/>
      <c r="D43" s="19"/>
      <c r="E43" s="19"/>
      <c r="G43" s="8">
        <v>39</v>
      </c>
      <c r="H43" s="20"/>
      <c r="I43" s="19"/>
      <c r="J43" s="19"/>
      <c r="K43" s="31"/>
      <c r="M43" s="8">
        <v>39</v>
      </c>
      <c r="N43" s="20"/>
      <c r="O43" s="47"/>
      <c r="P43" s="19"/>
      <c r="Q43" s="19"/>
    </row>
    <row r="44" spans="1:17" ht="15.75" thickBot="1" x14ac:dyDescent="0.3">
      <c r="A44" s="44">
        <v>40</v>
      </c>
      <c r="B44" s="20"/>
      <c r="C44" s="19"/>
      <c r="D44" s="19"/>
      <c r="E44" s="19"/>
      <c r="G44" s="19">
        <v>40</v>
      </c>
      <c r="H44" s="20"/>
      <c r="I44" s="19"/>
      <c r="J44" s="19"/>
      <c r="K44" s="31"/>
      <c r="M44" s="19">
        <v>40</v>
      </c>
      <c r="N44" s="20"/>
      <c r="O44" s="47"/>
      <c r="P44" s="19"/>
      <c r="Q44" s="19"/>
    </row>
    <row r="45" spans="1:17" ht="15.75" thickBot="1" x14ac:dyDescent="0.3">
      <c r="B45" s="20"/>
      <c r="E45" s="10"/>
      <c r="H45" s="20"/>
      <c r="K45" s="10"/>
      <c r="M45" s="29"/>
      <c r="N45" s="46"/>
      <c r="O45" s="29"/>
      <c r="P45" s="29"/>
      <c r="Q45" s="29"/>
    </row>
    <row r="46" spans="1:17" x14ac:dyDescent="0.25">
      <c r="B46" s="23"/>
      <c r="C46" s="22">
        <f>SUBTOTAL(109,Tableau573[QA])</f>
        <v>22779</v>
      </c>
      <c r="D46" s="22">
        <f>SUBTOTAL(109,Tableau573[Parties])</f>
        <v>144</v>
      </c>
      <c r="E46" s="24">
        <f>SUM(Tableau573[[#Totals],[QA]]/Tableau573[[#Totals],[Parties]])</f>
        <v>158.1875</v>
      </c>
      <c r="I46" s="25">
        <f>SUM(Tableau5724[QA])</f>
        <v>98641</v>
      </c>
      <c r="J46" s="25">
        <f>SUM(Tableau5724[Parties])</f>
        <v>600</v>
      </c>
      <c r="K46" s="26">
        <f>SUM(I46/J46)</f>
        <v>164.40166666666667</v>
      </c>
      <c r="M46" s="29"/>
      <c r="N46" s="46"/>
      <c r="O46" s="25">
        <f>SUM(O5:O45)</f>
        <v>121420</v>
      </c>
      <c r="P46" s="25">
        <f>SUM(P5:P45)</f>
        <v>744</v>
      </c>
      <c r="Q46" s="26">
        <f>SUM(O46/P46)</f>
        <v>163.19892473118279</v>
      </c>
    </row>
    <row r="55" spans="2:2" x14ac:dyDescent="0.25">
      <c r="B55" s="11">
        <f>I55</f>
        <v>0</v>
      </c>
    </row>
  </sheetData>
  <mergeCells count="6">
    <mergeCell ref="A1:E1"/>
    <mergeCell ref="G1:K1"/>
    <mergeCell ref="M1:Q1"/>
    <mergeCell ref="A2:E2"/>
    <mergeCell ref="G2:K2"/>
    <mergeCell ref="M2:Q2"/>
  </mergeCells>
  <phoneticPr fontId="16" type="noConversion"/>
  <hyperlinks>
    <hyperlink ref="H8" r:id="rId1" display="https://bowling.lexerbowling.com/bowlingdelapraille/solitairegeneve2023-2024/pl011.htm" xr:uid="{890112B3-CA37-4856-9BF5-7BB07A699D69}"/>
    <hyperlink ref="H19" r:id="rId2" display="https://bowling.lexerbowling.com/bowlingdelapraille/solitairegeneve2023-2024/pl013.htm" xr:uid="{31655200-C3F7-44FD-8887-F6D4B3665266}"/>
    <hyperlink ref="H12" r:id="rId3" display="https://bowling.lexerbowling.com/bowlingdelapraille/solitairegeneve2023-2024/pl00F.htm" xr:uid="{3F9ED6F8-F25E-4C2A-9585-14B157F58BB7}"/>
    <hyperlink ref="H29" r:id="rId4" display="https://bowling.lexerbowling.com/bowlingdelapraille/solitairegeneve2023-2024/pl007.htm" xr:uid="{AA21C24E-EF77-475B-A1C4-428B777322C4}"/>
    <hyperlink ref="H10" r:id="rId5" display="https://bowling.lexerbowling.com/bowlingdelapraille/solitairegeneve2023-2024/pl002.htm" xr:uid="{33E16014-AAE9-4917-9513-0221860692F0}"/>
    <hyperlink ref="H16" r:id="rId6" display="https://bowling.lexerbowling.com/bowlingdelapraille/solitairegeneve2023-2024/pl01B.htm" xr:uid="{9C030288-A73F-471C-86AF-F9154AD7BC1B}"/>
    <hyperlink ref="H14" r:id="rId7" display="https://bowling.lexerbowling.com/bowlingdelapraille/solitairegeneve2023-2024/pl012.htm" xr:uid="{40151DE5-1AE8-470A-AA12-6D1855A5F754}"/>
    <hyperlink ref="H37" r:id="rId8" display="https://bowling.lexerbowling.com/bowlingdelapraille/solitairegeneve2023-2024/pl017.htm" xr:uid="{08CC7BFC-EDC5-4C94-BBA2-CCE177D4EAB5}"/>
    <hyperlink ref="H32" r:id="rId9" display="https://bowling.lexerbowling.com/bowlingdelapraille/solitairegeneve2023-2024/pl015.htm" xr:uid="{559C9703-CA70-4142-BD82-DB8F8D4E2D8E}"/>
    <hyperlink ref="H6" r:id="rId10" display="https://bowling.lexerbowling.com/bowlingdelapraille/solitairegeneve2023-2024/pl008.htm" xr:uid="{6D20C793-1D0C-485E-8D70-8D09830F60A4}"/>
    <hyperlink ref="H36" r:id="rId11" display="https://bowling.lexerbowling.com/bowlingdelapraille/solitairegeneve2023-2024/pl01D.htm" xr:uid="{4A2280E2-6F58-45B0-B359-2257E2256D6E}"/>
    <hyperlink ref="H40" r:id="rId12" display="https://bowling.lexerbowling.com/bowlingdelapraille/solitairegeneve2023-2024/pl01C.htm" xr:uid="{D67B2D90-58C4-4F65-B37A-7874D398A290}"/>
    <hyperlink ref="H23" r:id="rId13" display="https://bowling.lexerbowling.com/bowlingdelapraille/solitairegeneve2023-2024/pl009.htm" xr:uid="{A32997C5-E8F4-4456-B1CC-A0B4AA759A3C}"/>
    <hyperlink ref="H25" r:id="rId14" display="https://bowling.lexerbowling.com/bowlingdelapraille/solitairegeneve2023-2024/pl014.htm" xr:uid="{AE942C02-7729-4CFE-B2A1-EEE3161DD58D}"/>
    <hyperlink ref="H30" r:id="rId15" display="https://bowling.lexerbowling.com/bowlingdelapraille/solitairegeneve2023-2024/pl019.htm" xr:uid="{60E79711-11D5-4826-AC7B-B3EFD3B537E2}"/>
    <hyperlink ref="H28" r:id="rId16" display="https://bowling.lexerbowling.com/bowlingdelapraille/solitairegeneve2023-2024/pl010.htm" xr:uid="{01BCBC7D-9C90-47BC-B876-BF8DBFCC2248}"/>
    <hyperlink ref="H21" r:id="rId17" display="https://bowling.lexerbowling.com/bowlingdelapraille/solitairegeneve2023-2024/pl016.htm" xr:uid="{BA5EAAD7-3516-4D57-B454-A20D187986ED}"/>
    <hyperlink ref="H11" r:id="rId18" display="https://bowling.lexerbowling.com/bowlingdelapraille/solitairegeneve2023-2024/pl00E.htm" xr:uid="{CF7B3EDF-3E4D-4BFC-A62B-8F378B30E573}"/>
    <hyperlink ref="H18" r:id="rId19" display="https://bowling.lexerbowling.com/bowlingdelapraille/solitairegeneve2023-2024/pl021.htm" xr:uid="{983B7CF5-658F-4E62-B4AB-6F20117A9B88}"/>
    <hyperlink ref="H13" r:id="rId20" display="https://bowling.lexerbowling.com/bowlingdelapraille/solitairegeneve2023-2024/pl006.htm" xr:uid="{D2497FF4-6F9A-42ED-9EF1-8D2E7ECB6EFE}"/>
    <hyperlink ref="H34" r:id="rId21" display="https://bowling.lexerbowling.com/bowlingdelapraille/solitairegeneve2023-2024/pl00B.htm" xr:uid="{B971247A-039E-4A9F-A272-ABA6176133DC}"/>
    <hyperlink ref="H9" r:id="rId22" display="https://bowling.lexerbowling.com/bowlingdelapraille/solitairegeneve2023-2024/pl023.htm" xr:uid="{A2CE564F-8647-42A3-BE39-6E5F67B066FB}"/>
    <hyperlink ref="H39" r:id="rId23" display="https://bowling.lexerbowling.com/bowlingdelapraille/solitairegeneve2023-2024/pl003.htm" xr:uid="{D722B41D-99A8-464E-8840-3A1B73482025}"/>
    <hyperlink ref="H15" r:id="rId24" display="https://bowling.lexerbowling.com/bowlingdelapraille/solitairegeneve2023-2024/pl01A.htm" xr:uid="{000C389B-906B-45A3-B4B0-A472CAE11CEC}"/>
    <hyperlink ref="H35" r:id="rId25" display="https://bowling.lexerbowling.com/bowlingdelapraille/solitairegeneve2023-2024/pl020.htm" xr:uid="{863A1659-1D6F-4F26-8E89-7FAE8C3D04C9}"/>
    <hyperlink ref="H20" r:id="rId26" display="https://bowling.lexerbowling.com/bowlingdelapraille/solitairegeneve2023-2024/pl004.htm" xr:uid="{7554A3F8-5771-4DBF-8813-C37980442767}"/>
    <hyperlink ref="H38" r:id="rId27" display="https://bowling.lexerbowling.com/bowlingdelapraille/solitairegeneve2023-2024/pl018.htm" xr:uid="{2A4DE987-C4A3-4753-83C5-30A240D14508}"/>
    <hyperlink ref="H27" r:id="rId28" display="https://bowling.lexerbowling.com/bowlingdelapraille/solitairegeneve2023-2024/pl022.htm" xr:uid="{D792AC45-D6A2-49BC-B284-E0F815837C57}"/>
    <hyperlink ref="H7" r:id="rId29" display="https://bowling.lexerbowling.com/bowlingdelapraille/solitairegeneve2023-2024/pl001.htm" xr:uid="{97A111BA-A205-4B23-8252-C0CFC9471B59}"/>
    <hyperlink ref="H33" r:id="rId30" display="https://bowling.lexerbowling.com/bowlingdelapraille/solitairegeneve2023-2024/pl01F.htm" xr:uid="{96C01AD6-FDB8-4796-83D6-390E596D2CB0}"/>
    <hyperlink ref="H17" r:id="rId31" display="https://bowling.lexerbowling.com/bowlingdelapraille/solitairegeneve2023-2024/pl00C.htm" xr:uid="{14B915CE-B102-4F26-942B-159339B903B7}"/>
    <hyperlink ref="H26" r:id="rId32" display="https://bowling.lexerbowling.com/bowlingdelapraille/solitairegeneve2023-2024/pl01E.htm" xr:uid="{BCFA1C59-ECBD-4D66-98D1-8335CD67C53F}"/>
    <hyperlink ref="H5" r:id="rId33" display="https://bowling.lexerbowling.com/bowlingdelapraille/solitairegeneve2023-2024/pl005.htm" xr:uid="{EB9D4EF9-47D0-4D81-9F7F-723D1DE8B1CF}"/>
    <hyperlink ref="B8" r:id="rId34" display="https://bowling.lexerbowling.com/bowlingdelapraille/solitairegeneve2023-2024/pl011.htm" xr:uid="{C9F66350-8DC2-44D4-8889-E7BC87F77A78}"/>
    <hyperlink ref="B19" r:id="rId35" display="https://bowling.lexerbowling.com/bowlingdelapraille/solitairegeneve2023-2024/pl013.htm" xr:uid="{7334DA68-0AA3-403B-BE2E-0EE5633C220A}"/>
    <hyperlink ref="B12" r:id="rId36" display="https://bowling.lexerbowling.com/bowlingdelapraille/solitairegeneve2023-2024/pl00F.htm" xr:uid="{3C69C3E1-5A24-44CE-8582-B9DA34983B9F}"/>
    <hyperlink ref="B29" r:id="rId37" display="https://bowling.lexerbowling.com/bowlingdelapraille/solitairegeneve2023-2024/pl007.htm" xr:uid="{84E01BEF-1370-4A86-ADC9-CA52C125CA53}"/>
    <hyperlink ref="B10" r:id="rId38" display="https://bowling.lexerbowling.com/bowlingdelapraille/solitairegeneve2023-2024/pl002.htm" xr:uid="{A1CCC060-3D93-4B8D-867B-0BE870FCD24D}"/>
    <hyperlink ref="B16" r:id="rId39" display="https://bowling.lexerbowling.com/bowlingdelapraille/solitairegeneve2023-2024/pl01B.htm" xr:uid="{B18EA011-9661-462A-8F3C-AAA6F91D14BB}"/>
    <hyperlink ref="B14" r:id="rId40" display="https://bowling.lexerbowling.com/bowlingdelapraille/solitairegeneve2023-2024/pl012.htm" xr:uid="{14F41F5D-B5AF-4BB1-966C-39F0D0024936}"/>
    <hyperlink ref="B37" r:id="rId41" display="https://bowling.lexerbowling.com/bowlingdelapraille/solitairegeneve2023-2024/pl017.htm" xr:uid="{0F4CA734-0506-44CF-8687-AFED376E4527}"/>
    <hyperlink ref="B32" r:id="rId42" display="https://bowling.lexerbowling.com/bowlingdelapraille/solitairegeneve2023-2024/pl015.htm" xr:uid="{E1F1DF09-845C-4E4C-9002-D112D66F147C}"/>
    <hyperlink ref="B6" r:id="rId43" display="https://bowling.lexerbowling.com/bowlingdelapraille/solitairegeneve2023-2024/pl008.htm" xr:uid="{3DE94D73-CE35-4E9E-B7A9-441BC478C341}"/>
    <hyperlink ref="B36" r:id="rId44" display="https://bowling.lexerbowling.com/bowlingdelapraille/solitairegeneve2023-2024/pl01D.htm" xr:uid="{E72156CE-4CCE-425A-85E5-235CB613754A}"/>
    <hyperlink ref="B40" r:id="rId45" display="https://bowling.lexerbowling.com/bowlingdelapraille/solitairegeneve2023-2024/pl01C.htm" xr:uid="{88E6591B-7787-42E0-8083-3894B8CEA367}"/>
    <hyperlink ref="B23" r:id="rId46" display="https://bowling.lexerbowling.com/bowlingdelapraille/solitairegeneve2023-2024/pl009.htm" xr:uid="{89F97A2C-67E0-4C04-89DB-C350F2855CA2}"/>
    <hyperlink ref="B25" r:id="rId47" display="https://bowling.lexerbowling.com/bowlingdelapraille/solitairegeneve2023-2024/pl014.htm" xr:uid="{FA1329A8-082A-4D53-948C-3058BA243E67}"/>
    <hyperlink ref="B30" r:id="rId48" display="https://bowling.lexerbowling.com/bowlingdelapraille/solitairegeneve2023-2024/pl019.htm" xr:uid="{E37283C7-5E85-403E-B18E-8A3DB3F0A6E3}"/>
    <hyperlink ref="B28" r:id="rId49" display="https://bowling.lexerbowling.com/bowlingdelapraille/solitairegeneve2023-2024/pl010.htm" xr:uid="{7218D036-EE2C-487D-8B69-EA464C3C8FC5}"/>
    <hyperlink ref="B21" r:id="rId50" display="https://bowling.lexerbowling.com/bowlingdelapraille/solitairegeneve2023-2024/pl016.htm" xr:uid="{21D4FA40-8419-4883-BE5B-995F9A09FE1D}"/>
    <hyperlink ref="B11" r:id="rId51" display="https://bowling.lexerbowling.com/bowlingdelapraille/solitairegeneve2023-2024/pl00E.htm" xr:uid="{DFBE7035-9ABF-4B6A-BE7D-EB17C597BFD2}"/>
    <hyperlink ref="B18" r:id="rId52" display="https://bowling.lexerbowling.com/bowlingdelapraille/solitairegeneve2023-2024/pl021.htm" xr:uid="{5D0B1E67-3FCC-4871-9B3C-27FE7DC0AC2C}"/>
    <hyperlink ref="B13" r:id="rId53" display="https://bowling.lexerbowling.com/bowlingdelapraille/solitairegeneve2023-2024/pl006.htm" xr:uid="{2A76FE80-566E-43C0-9137-14078F12F55B}"/>
    <hyperlink ref="B34" r:id="rId54" display="https://bowling.lexerbowling.com/bowlingdelapraille/solitairegeneve2023-2024/pl00B.htm" xr:uid="{BAF25DAE-3982-47BA-9CA9-A9687CEB8B96}"/>
    <hyperlink ref="B9" r:id="rId55" display="https://bowling.lexerbowling.com/bowlingdelapraille/solitairegeneve2023-2024/pl023.htm" xr:uid="{D3892A0A-847F-4E8D-B6CF-C69562D5B736}"/>
    <hyperlink ref="B39" r:id="rId56" display="https://bowling.lexerbowling.com/bowlingdelapraille/solitairegeneve2023-2024/pl003.htm" xr:uid="{712E5E23-8A10-434F-AFD8-13C807166B54}"/>
    <hyperlink ref="B15" r:id="rId57" display="https://bowling.lexerbowling.com/bowlingdelapraille/solitairegeneve2023-2024/pl01A.htm" xr:uid="{8D180551-1C55-43DE-930F-A25396CEF976}"/>
    <hyperlink ref="B35" r:id="rId58" display="https://bowling.lexerbowling.com/bowlingdelapraille/solitairegeneve2023-2024/pl020.htm" xr:uid="{61E29A18-391D-4C9B-A09E-219C1E732125}"/>
    <hyperlink ref="B20" r:id="rId59" display="https://bowling.lexerbowling.com/bowlingdelapraille/solitairegeneve2023-2024/pl004.htm" xr:uid="{8D5756CE-A85E-4158-A8A7-A8054DCCC4FE}"/>
    <hyperlink ref="B38" r:id="rId60" display="https://bowling.lexerbowling.com/bowlingdelapraille/solitairegeneve2023-2024/pl018.htm" xr:uid="{0883F0A1-FFB0-4982-AEC7-518215D98482}"/>
    <hyperlink ref="B27" r:id="rId61" display="https://bowling.lexerbowling.com/bowlingdelapraille/solitairegeneve2023-2024/pl022.htm" xr:uid="{4B799905-5417-40DB-B4D7-96A7BC3BD9A0}"/>
    <hyperlink ref="B7" r:id="rId62" display="https://bowling.lexerbowling.com/bowlingdelapraille/solitairegeneve2023-2024/pl001.htm" xr:uid="{B8817DE4-8866-4F73-AA8B-8C95414AD2F4}"/>
    <hyperlink ref="B33" r:id="rId63" display="https://bowling.lexerbowling.com/bowlingdelapraille/solitairegeneve2023-2024/pl01F.htm" xr:uid="{B526FCEC-F490-4129-A763-9DA19FC60965}"/>
    <hyperlink ref="B17" r:id="rId64" display="https://bowling.lexerbowling.com/bowlingdelapraille/solitairegeneve2023-2024/pl00C.htm" xr:uid="{B16327AC-4C5F-4095-9763-6F059BA59277}"/>
    <hyperlink ref="B26" r:id="rId65" display="https://bowling.lexerbowling.com/bowlingdelapraille/solitairegeneve2023-2024/pl01E.htm" xr:uid="{5EE7E454-B130-48B6-AE52-5B494F74B37A}"/>
    <hyperlink ref="B5" r:id="rId66" display="https://bowling.lexerbowling.com/bowlingdelapraille/solitairegeneve2023-2024/pl005.htm" xr:uid="{8E50B256-18C0-46ED-B9E2-5C47A19F5E21}"/>
    <hyperlink ref="H22" r:id="rId67" display="https://bowling.lexerbowling.com/bowlingdelapraille/solitairegeneve2023-2024/pl00D.htm" xr:uid="{56F54268-1519-4C20-8A0B-81B45DFE3DF6}"/>
    <hyperlink ref="B22" r:id="rId68" display="https://bowling.lexerbowling.com/bowlingdelapraille/solitairegeneve2023-2024/pl00D.htm" xr:uid="{3708B5A4-2A57-406D-AD23-115C395D6B6B}"/>
    <hyperlink ref="H31" r:id="rId69" display="https://bowling.lexerbowling.com/bowlingdelapraille/solitairegeneve2023-2024/pl024.htm" xr:uid="{973DAF7A-D97D-4BB7-B659-DA0973CC8869}"/>
    <hyperlink ref="B31" r:id="rId70" display="https://bowling.lexerbowling.com/bowlingdelapraille/solitairegeneve2023-2024/pl024.htm" xr:uid="{42191386-3966-4EE4-B8AB-E5B220F66928}"/>
    <hyperlink ref="N8" r:id="rId71" display="https://bowling.lexerbowling.com/bowlingdelapraille/solitairegeneve2023-2024/pl011.htm" xr:uid="{2C344660-4AC4-4CB6-83F2-8B93DDAA790D}"/>
    <hyperlink ref="N19" r:id="rId72" display="https://bowling.lexerbowling.com/bowlingdelapraille/solitairegeneve2023-2024/pl013.htm" xr:uid="{698CB923-3437-42B6-A35C-F38F5BBD06B4}"/>
    <hyperlink ref="N10" r:id="rId73" display="https://bowling.lexerbowling.com/bowlingdelapraille/solitairegeneve2023-2024/pl002.htm" xr:uid="{E0CC7C5D-DA60-47A7-B0C1-CF3FCAB59C7C}"/>
    <hyperlink ref="N12" r:id="rId74" display="https://bowling.lexerbowling.com/bowlingdelapraille/solitairegeneve2023-2024/pl00F.htm" xr:uid="{C73C30AB-AC78-4A7B-B740-83DB37B99ABD}"/>
    <hyperlink ref="N14" r:id="rId75" display="https://bowling.lexerbowling.com/bowlingdelapraille/solitairegeneve2023-2024/pl012.htm" xr:uid="{3C02F4A5-4AAB-4F04-8322-6ED1B128C7FF}"/>
    <hyperlink ref="N29" r:id="rId76" display="https://bowling.lexerbowling.com/bowlingdelapraille/solitairegeneve2023-2024/pl007.htm" xr:uid="{4586CF91-27C9-4E4C-9BEE-34B1DEBFF363}"/>
    <hyperlink ref="N11" r:id="rId77" display="https://bowling.lexerbowling.com/bowlingdelapraille/solitairegeneve2023-2024/pl00E.htm" xr:uid="{CE943612-A329-4560-8276-7B8301F267AD}"/>
    <hyperlink ref="N37" r:id="rId78" display="https://bowling.lexerbowling.com/bowlingdelapraille/solitairegeneve2023-2024/pl017.htm" xr:uid="{9CDD2057-DE67-4264-97EB-6A1876A802B5}"/>
    <hyperlink ref="N6" r:id="rId79" display="https://bowling.lexerbowling.com/bowlingdelapraille/solitairegeneve2023-2024/pl008.htm" xr:uid="{2CEFCE3D-AC86-4527-BD41-06C5E634EAC6}"/>
    <hyperlink ref="N21" r:id="rId80" display="https://bowling.lexerbowling.com/bowlingdelapraille/solitairegeneve2023-2024/pl016.htm" xr:uid="{35489B6B-C257-4E39-B1DC-C69A8630C375}"/>
    <hyperlink ref="N16" r:id="rId81" display="https://bowling.lexerbowling.com/bowlingdelapraille/solitairegeneve2023-2024/pl01B.htm" xr:uid="{3655370E-2387-4B63-957B-13583889B110}"/>
    <hyperlink ref="N18" r:id="rId82" display="https://bowling.lexerbowling.com/bowlingdelapraille/solitairegeneve2023-2024/pl021.htm" xr:uid="{C44FC839-E77A-40C9-B8F8-530CD3869EDB}"/>
    <hyperlink ref="N13" r:id="rId83" display="https://bowling.lexerbowling.com/bowlingdelapraille/solitairegeneve2023-2024/pl006.htm" xr:uid="{868F326A-8CAF-4E47-ABCB-32414953D027}"/>
    <hyperlink ref="N25" r:id="rId84" display="https://bowling.lexerbowling.com/bowlingdelapraille/solitairegeneve2023-2024/pl014.htm" xr:uid="{78F42E71-8CCA-43D3-BB6F-A5F5A5A2AE94}"/>
    <hyperlink ref="N36" r:id="rId85" display="https://bowling.lexerbowling.com/bowlingdelapraille/solitairegeneve2023-2024/pl01D.htm" xr:uid="{03B08ACF-6C36-4000-8E86-087A8F785032}"/>
    <hyperlink ref="N40" r:id="rId86" display="https://bowling.lexerbowling.com/bowlingdelapraille/solitairegeneve2023-2024/pl01C.htm" xr:uid="{39CA2E8F-0B3D-458A-9A29-4E8D4A9B348D}"/>
    <hyperlink ref="N39" r:id="rId87" display="https://bowling.lexerbowling.com/bowlingdelapraille/solitairegeneve2023-2024/pl003.htm" xr:uid="{7AC4DA5B-9D9F-4847-A6D1-4D8A306FE9D4}"/>
    <hyperlink ref="N32" r:id="rId88" display="https://bowling.lexerbowling.com/bowlingdelapraille/solitairegeneve2023-2024/pl015.htm" xr:uid="{B663A8BD-D8F0-4438-93D6-07173A7EE5E6}"/>
    <hyperlink ref="N28" r:id="rId89" display="https://bowling.lexerbowling.com/bowlingdelapraille/solitairegeneve2023-2024/pl010.htm" xr:uid="{8F6DEF43-E366-4332-B571-54124C381252}"/>
    <hyperlink ref="N35" r:id="rId90" display="https://bowling.lexerbowling.com/bowlingdelapraille/solitairegeneve2023-2024/pl020.htm" xr:uid="{071A5395-DF46-4CD6-B174-429A114EEF6F}"/>
    <hyperlink ref="N17" r:id="rId91" display="https://bowling.lexerbowling.com/bowlingdelapraille/solitairegeneve2023-2024/pl00C.htm" xr:uid="{B0D0FFDD-799C-45B5-BD56-E1B64FFD9B17}"/>
    <hyperlink ref="N30" r:id="rId92" display="https://bowling.lexerbowling.com/bowlingdelapraille/solitairegeneve2023-2024/pl019.htm" xr:uid="{65FFEEDC-C31D-4E02-811E-B189244DECDB}"/>
    <hyperlink ref="N23" r:id="rId93" display="https://bowling.lexerbowling.com/bowlingdelapraille/solitairegeneve2023-2024/pl009.htm" xr:uid="{03F20B1D-4DA8-4084-A313-9F52F6796810}"/>
    <hyperlink ref="N7" r:id="rId94" display="https://bowling.lexerbowling.com/bowlingdelapraille/solitairegeneve2023-2024/pl001.htm" xr:uid="{638C7F88-5A63-408C-B731-971428D76A23}"/>
    <hyperlink ref="N20" r:id="rId95" display="https://bowling.lexerbowling.com/bowlingdelapraille/solitairegeneve2023-2024/pl004.htm" xr:uid="{8FFFB0F5-CB79-47FB-913C-654E310044FA}"/>
    <hyperlink ref="N15" r:id="rId96" display="https://bowling.lexerbowling.com/bowlingdelapraille/solitairegeneve2023-2024/pl01A.htm" xr:uid="{6BC2E505-F17D-40E6-9F0B-6A3FEEA408A2}"/>
    <hyperlink ref="N33" r:id="rId97" display="https://bowling.lexerbowling.com/bowlingdelapraille/solitairegeneve2023-2024/pl01F.htm" xr:uid="{C26A0C0B-8E71-41DD-B8AC-2E7DDBE6D799}"/>
    <hyperlink ref="N5" r:id="rId98" display="https://bowling.lexerbowling.com/bowlingdelapraille/solitairegeneve2023-2024/pl005.htm" xr:uid="{E99DFAFB-66BE-43FA-A8F0-6E42E8C9C3C6}"/>
    <hyperlink ref="N31" r:id="rId99" display="https://bowling.lexerbowling.com/bowlingdelapraille/solitairegeneve2023-2024/pl024.htm" xr:uid="{7B4B778E-7727-4AD0-9EEA-3F1F64A90371}"/>
    <hyperlink ref="N34" r:id="rId100" display="https://bowling.lexerbowling.com/bowlingdelapraille/solitairegeneve2023-2024/pl00B.htm" xr:uid="{B004251A-521E-47B9-9284-8563A77C15D5}"/>
    <hyperlink ref="N9" r:id="rId101" display="https://bowling.lexerbowling.com/bowlingdelapraille/solitairegeneve2023-2024/pl022.htm" xr:uid="{EA60FEDB-0D61-4003-B7B0-45F94440EBA0}"/>
    <hyperlink ref="N38" r:id="rId102" display="https://bowling.lexerbowling.com/bowlingdelapraille/solitairegeneve2023-2024/pl018.htm" xr:uid="{08A8B310-11C9-4EF5-942E-018329AFE10B}"/>
    <hyperlink ref="N27" r:id="rId103" display="https://bowling.lexerbowling.com/bowlingdelapraille/solitairegeneve2023-2024/pl023.htm" xr:uid="{1EB6648E-3326-4279-BFB3-442FFD99EAE1}"/>
    <hyperlink ref="N22" r:id="rId104" display="https://bowling.lexerbowling.com/bowlingdelapraille/solitairegeneve2023-2024/pl00D.htm" xr:uid="{6DB63472-EED9-4AA4-BB02-9F8F8551B487}"/>
    <hyperlink ref="N24" r:id="rId105" display="https://bowling.lexerbowling.com/bowlingdelapraille/solitairegeneve2023-2024/pl025.htm" xr:uid="{044A9CE2-F2D0-462D-B022-9B6B7EF54B37}"/>
    <hyperlink ref="N26" r:id="rId106" display="https://bowling.lexerbowling.com/bowlingdelapraille/solitairegeneve2023-2024/pl01E.htm" xr:uid="{FCD6FFD1-9E04-4F58-8C43-E0CCEE1D2F42}"/>
    <hyperlink ref="H24" r:id="rId107" display="https://bowling.lexerbowling.com/bowlingdelapraille/solitairegeneve2023-2024/pl025.htm" xr:uid="{6E2F1845-98D8-4E13-AF23-15C75AAFF8B0}"/>
    <hyperlink ref="B24" r:id="rId108" display="https://bowling.lexerbowling.com/bowlingdelapraille/solitairegeneve2023-2024/pl025.htm" xr:uid="{24232379-C9B3-4433-9471-41EE99BE5F9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09"/>
  <tableParts count="3">
    <tablePart r:id="rId110"/>
    <tablePart r:id="rId111"/>
    <tablePart r:id="rId1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09CA-A172-460D-8DE0-4F4DDF230754}">
  <dimension ref="A1:AE49"/>
  <sheetViews>
    <sheetView workbookViewId="0">
      <selection sqref="A1:XFD1048576"/>
    </sheetView>
  </sheetViews>
  <sheetFormatPr baseColWidth="10" defaultColWidth="11.5703125" defaultRowHeight="15" x14ac:dyDescent="0.25"/>
  <cols>
    <col min="1" max="1" width="6" style="63" customWidth="1"/>
    <col min="2" max="2" width="25" style="57" customWidth="1"/>
    <col min="3" max="4" width="8.28515625" style="63" customWidth="1"/>
    <col min="5" max="5" width="8.28515625" style="64" customWidth="1"/>
    <col min="6" max="6" width="8.28515625" style="57" customWidth="1"/>
    <col min="7" max="7" width="5.7109375" style="57" customWidth="1"/>
    <col min="8" max="8" width="6" style="63" customWidth="1"/>
    <col min="9" max="9" width="24.140625" style="57" customWidth="1"/>
    <col min="10" max="11" width="8.28515625" style="63" customWidth="1"/>
    <col min="12" max="12" width="8.28515625" style="64" customWidth="1"/>
    <col min="13" max="13" width="8.28515625" style="57" customWidth="1"/>
    <col min="14" max="14" width="5.28515625" style="57" customWidth="1"/>
    <col min="15" max="15" width="11.5703125" style="57"/>
    <col min="16" max="16" width="24.7109375" style="57" customWidth="1"/>
    <col min="17" max="20" width="9.140625" style="57" customWidth="1"/>
    <col min="21" max="21" width="5.42578125" style="57" customWidth="1"/>
    <col min="22" max="22" width="6" style="63" customWidth="1"/>
    <col min="23" max="23" width="24.85546875" style="57" customWidth="1"/>
    <col min="24" max="24" width="17.140625" style="63" customWidth="1"/>
    <col min="25" max="25" width="9.7109375" style="63" customWidth="1"/>
    <col min="26" max="26" width="9.7109375" style="64" customWidth="1"/>
    <col min="27" max="31" width="11.5703125" style="11"/>
    <col min="32" max="16384" width="11.5703125" style="57"/>
  </cols>
  <sheetData>
    <row r="1" spans="1:26" s="57" customFormat="1" x14ac:dyDescent="0.25">
      <c r="A1" s="61" t="s">
        <v>36</v>
      </c>
      <c r="B1" s="61"/>
      <c r="C1" s="61"/>
      <c r="D1" s="61"/>
      <c r="E1" s="61"/>
      <c r="H1" s="61" t="s">
        <v>36</v>
      </c>
      <c r="I1" s="61"/>
      <c r="J1" s="61"/>
      <c r="K1" s="61"/>
      <c r="L1" s="61"/>
      <c r="O1" s="61" t="s">
        <v>36</v>
      </c>
      <c r="P1" s="61"/>
      <c r="Q1" s="61"/>
      <c r="R1" s="61"/>
      <c r="S1" s="61"/>
      <c r="V1" s="61" t="s">
        <v>36</v>
      </c>
      <c r="W1" s="61"/>
      <c r="X1" s="61"/>
      <c r="Y1" s="61"/>
      <c r="Z1" s="61"/>
    </row>
    <row r="2" spans="1:26" s="57" customFormat="1" x14ac:dyDescent="0.25">
      <c r="A2" s="62" t="s">
        <v>37</v>
      </c>
      <c r="B2" s="62"/>
      <c r="C2" s="62"/>
      <c r="D2" s="62"/>
      <c r="E2" s="62"/>
      <c r="H2" s="62" t="s">
        <v>38</v>
      </c>
      <c r="I2" s="62"/>
      <c r="J2" s="62"/>
      <c r="K2" s="62"/>
      <c r="L2" s="62"/>
      <c r="O2" s="62" t="s">
        <v>39</v>
      </c>
      <c r="P2" s="62"/>
      <c r="Q2" s="62"/>
      <c r="R2" s="62"/>
      <c r="S2" s="62"/>
      <c r="V2" s="62" t="s">
        <v>40</v>
      </c>
      <c r="W2" s="62"/>
      <c r="X2" s="62"/>
      <c r="Y2" s="62"/>
      <c r="Z2" s="62"/>
    </row>
    <row r="3" spans="1:26" s="57" customFormat="1" x14ac:dyDescent="0.25">
      <c r="A3" s="63"/>
      <c r="C3" s="63"/>
      <c r="D3" s="63"/>
      <c r="E3" s="64"/>
      <c r="H3" s="63"/>
      <c r="J3" s="63"/>
      <c r="K3" s="63"/>
      <c r="L3" s="64"/>
      <c r="O3" s="63"/>
      <c r="Q3" s="63"/>
      <c r="R3" s="63"/>
      <c r="S3" s="64"/>
      <c r="V3" s="63"/>
      <c r="X3" s="63"/>
      <c r="Y3" s="63"/>
      <c r="Z3" s="64"/>
    </row>
    <row r="4" spans="1:26" s="57" customFormat="1" ht="15.75" thickBot="1" x14ac:dyDescent="0.3">
      <c r="A4" s="65" t="s">
        <v>0</v>
      </c>
      <c r="B4" s="66" t="s">
        <v>1</v>
      </c>
      <c r="C4" s="65" t="s">
        <v>3</v>
      </c>
      <c r="D4" s="65" t="s">
        <v>2</v>
      </c>
      <c r="E4" s="65" t="s">
        <v>4</v>
      </c>
      <c r="F4" s="63" t="s">
        <v>17</v>
      </c>
      <c r="G4" s="63"/>
      <c r="H4" s="65" t="s">
        <v>0</v>
      </c>
      <c r="I4" s="66" t="s">
        <v>1</v>
      </c>
      <c r="J4" s="65" t="s">
        <v>3</v>
      </c>
      <c r="K4" s="65" t="s">
        <v>2</v>
      </c>
      <c r="L4" s="65" t="s">
        <v>4</v>
      </c>
      <c r="M4" s="63" t="s">
        <v>17</v>
      </c>
      <c r="N4" s="63"/>
      <c r="O4" s="65" t="s">
        <v>0</v>
      </c>
      <c r="P4" s="66" t="s">
        <v>1</v>
      </c>
      <c r="Q4" s="65" t="s">
        <v>3</v>
      </c>
      <c r="R4" s="65" t="s">
        <v>2</v>
      </c>
      <c r="S4" s="65" t="s">
        <v>4</v>
      </c>
      <c r="T4" s="63" t="s">
        <v>17</v>
      </c>
      <c r="U4" s="63"/>
      <c r="V4" s="65" t="s">
        <v>0</v>
      </c>
      <c r="W4" s="66" t="s">
        <v>1</v>
      </c>
      <c r="X4" s="65" t="s">
        <v>3</v>
      </c>
      <c r="Y4" s="65" t="s">
        <v>2</v>
      </c>
      <c r="Z4" s="63" t="s">
        <v>58</v>
      </c>
    </row>
    <row r="5" spans="1:26" s="57" customFormat="1" ht="15.75" thickBot="1" x14ac:dyDescent="0.3">
      <c r="A5" s="65">
        <v>1</v>
      </c>
      <c r="B5" s="20" t="s">
        <v>16</v>
      </c>
      <c r="C5" s="59">
        <v>2393</v>
      </c>
      <c r="D5" s="59">
        <v>18</v>
      </c>
      <c r="E5" s="59">
        <v>132.94</v>
      </c>
      <c r="F5" s="59"/>
      <c r="G5" s="67"/>
      <c r="H5" s="65">
        <v>1</v>
      </c>
      <c r="I5" s="20" t="s">
        <v>16</v>
      </c>
      <c r="J5" s="59">
        <v>2393</v>
      </c>
      <c r="K5" s="59">
        <v>18</v>
      </c>
      <c r="L5" s="60">
        <v>132.94</v>
      </c>
      <c r="M5" s="59"/>
      <c r="N5" s="67"/>
      <c r="O5" s="65">
        <v>1</v>
      </c>
      <c r="P5" s="20" t="s">
        <v>16</v>
      </c>
      <c r="Q5" s="59">
        <f>SUM(Tableau573511[[#This Row],[QA]]-Tableau572410[[#This Row],[QA]])</f>
        <v>831</v>
      </c>
      <c r="R5" s="59">
        <f>SUM(Tableau573511[[#This Row],[Parties]]-Tableau572410[[#This Row],[Parties]])</f>
        <v>6</v>
      </c>
      <c r="S5" s="60">
        <f t="shared" ref="S5:S46" si="0">SUM(Q5/R5)</f>
        <v>138.5</v>
      </c>
      <c r="T5" s="59"/>
      <c r="U5" s="67"/>
      <c r="V5" s="65">
        <v>1</v>
      </c>
      <c r="W5" s="20" t="s">
        <v>16</v>
      </c>
      <c r="X5" s="59">
        <v>3224</v>
      </c>
      <c r="Y5" s="59">
        <v>24</v>
      </c>
      <c r="Z5" s="59">
        <v>134.33000000000001</v>
      </c>
    </row>
    <row r="6" spans="1:26" s="57" customFormat="1" ht="15.75" thickBot="1" x14ac:dyDescent="0.3">
      <c r="A6" s="59">
        <v>2</v>
      </c>
      <c r="B6" s="20" t="s">
        <v>15</v>
      </c>
      <c r="C6" s="59">
        <v>5683</v>
      </c>
      <c r="D6" s="59">
        <v>36</v>
      </c>
      <c r="E6" s="59">
        <v>157.86000000000001</v>
      </c>
      <c r="F6" s="59"/>
      <c r="G6" s="59"/>
      <c r="H6" s="59">
        <v>2</v>
      </c>
      <c r="I6" s="20" t="s">
        <v>15</v>
      </c>
      <c r="J6" s="59">
        <v>6658</v>
      </c>
      <c r="K6" s="59">
        <v>42</v>
      </c>
      <c r="L6" s="60">
        <v>158.52000000000001</v>
      </c>
      <c r="M6" s="59"/>
      <c r="N6" s="59"/>
      <c r="O6" s="59">
        <v>2</v>
      </c>
      <c r="P6" s="20" t="s">
        <v>15</v>
      </c>
      <c r="Q6" s="59">
        <f>SUM(Tableau573511[[#This Row],[QA]]-Tableau572410[[#This Row],[QA]])</f>
        <v>1010</v>
      </c>
      <c r="R6" s="59">
        <f>SUM(Tableau573511[[#This Row],[Parties]]-Tableau572410[[#This Row],[Parties]])</f>
        <v>6</v>
      </c>
      <c r="S6" s="60">
        <f t="shared" ref="S6:S42" si="1">SUM(Q6/R6)</f>
        <v>168.33333333333334</v>
      </c>
      <c r="T6" s="59"/>
      <c r="U6" s="59"/>
      <c r="V6" s="59">
        <v>2</v>
      </c>
      <c r="W6" s="20" t="s">
        <v>15</v>
      </c>
      <c r="X6" s="59">
        <v>7668</v>
      </c>
      <c r="Y6" s="59">
        <v>48</v>
      </c>
      <c r="Z6" s="59">
        <v>159.75</v>
      </c>
    </row>
    <row r="7" spans="1:26" s="57" customFormat="1" ht="15.75" thickBot="1" x14ac:dyDescent="0.3">
      <c r="A7" s="65">
        <v>3</v>
      </c>
      <c r="B7" s="20" t="s">
        <v>48</v>
      </c>
      <c r="C7" s="59">
        <v>2721</v>
      </c>
      <c r="D7" s="59">
        <v>18</v>
      </c>
      <c r="E7" s="59">
        <v>151.16999999999999</v>
      </c>
      <c r="F7" s="59"/>
      <c r="G7" s="67"/>
      <c r="H7" s="65">
        <v>3</v>
      </c>
      <c r="I7" s="20" t="s">
        <v>48</v>
      </c>
      <c r="J7" s="59">
        <v>3670</v>
      </c>
      <c r="K7" s="59">
        <v>24</v>
      </c>
      <c r="L7" s="60">
        <v>152.91999999999999</v>
      </c>
      <c r="M7" s="59"/>
      <c r="N7" s="67"/>
      <c r="O7" s="65">
        <v>3</v>
      </c>
      <c r="P7" s="20" t="s">
        <v>48</v>
      </c>
      <c r="Q7" s="59">
        <f>SUM(Tableau573511[[#This Row],[QA]]-Tableau572410[[#This Row],[QA]])</f>
        <v>0</v>
      </c>
      <c r="R7" s="59">
        <f>SUM(Tableau573511[[#This Row],[Parties]]-Tableau572410[[#This Row],[Parties]])</f>
        <v>0</v>
      </c>
      <c r="S7" s="60" t="e">
        <f t="shared" si="1"/>
        <v>#DIV/0!</v>
      </c>
      <c r="T7" s="59"/>
      <c r="U7" s="67"/>
      <c r="V7" s="65">
        <v>3</v>
      </c>
      <c r="W7" s="20" t="s">
        <v>48</v>
      </c>
      <c r="X7" s="59">
        <v>3670</v>
      </c>
      <c r="Y7" s="59">
        <v>24</v>
      </c>
      <c r="Z7" s="59">
        <v>152.91999999999999</v>
      </c>
    </row>
    <row r="8" spans="1:26" s="57" customFormat="1" ht="15.75" thickBot="1" x14ac:dyDescent="0.3">
      <c r="A8" s="68"/>
      <c r="B8" s="20" t="s">
        <v>57</v>
      </c>
      <c r="C8" s="59"/>
      <c r="D8" s="59"/>
      <c r="E8" s="59"/>
      <c r="F8" s="59"/>
      <c r="G8" s="59"/>
      <c r="H8" s="59">
        <v>4</v>
      </c>
      <c r="I8" s="20" t="s">
        <v>57</v>
      </c>
      <c r="J8" s="59">
        <v>2063</v>
      </c>
      <c r="K8" s="59">
        <v>12</v>
      </c>
      <c r="L8" s="60">
        <v>171.92</v>
      </c>
      <c r="M8" s="69"/>
      <c r="N8" s="69"/>
      <c r="O8" s="59">
        <v>4</v>
      </c>
      <c r="P8" s="20" t="s">
        <v>57</v>
      </c>
      <c r="Q8" s="59">
        <f>SUM(Tableau573511[[#This Row],[QA]]-Tableau572410[[#This Row],[QA]])</f>
        <v>0</v>
      </c>
      <c r="R8" s="59">
        <f>SUM(Tableau573511[[#This Row],[Parties]]-Tableau572410[[#This Row],[Parties]])</f>
        <v>0</v>
      </c>
      <c r="S8" s="60" t="e">
        <f t="shared" si="1"/>
        <v>#DIV/0!</v>
      </c>
      <c r="T8" s="69"/>
      <c r="U8" s="59"/>
      <c r="V8" s="59">
        <v>4</v>
      </c>
      <c r="W8" s="20" t="s">
        <v>57</v>
      </c>
      <c r="X8" s="59">
        <v>2063</v>
      </c>
      <c r="Y8" s="59">
        <v>12</v>
      </c>
      <c r="Z8" s="59">
        <v>171.92</v>
      </c>
    </row>
    <row r="9" spans="1:26" s="57" customFormat="1" ht="15.75" thickBot="1" x14ac:dyDescent="0.3">
      <c r="A9" s="59">
        <v>4</v>
      </c>
      <c r="B9" s="20" t="s">
        <v>14</v>
      </c>
      <c r="C9" s="59">
        <v>7170</v>
      </c>
      <c r="D9" s="59">
        <v>36</v>
      </c>
      <c r="E9" s="59">
        <v>199.17</v>
      </c>
      <c r="F9" s="69"/>
      <c r="G9" s="67"/>
      <c r="H9" s="65">
        <v>5</v>
      </c>
      <c r="I9" s="20" t="s">
        <v>14</v>
      </c>
      <c r="J9" s="59">
        <v>9422</v>
      </c>
      <c r="K9" s="59">
        <v>48</v>
      </c>
      <c r="L9" s="60">
        <v>196.29</v>
      </c>
      <c r="M9" s="59"/>
      <c r="N9" s="67"/>
      <c r="O9" s="65">
        <v>5</v>
      </c>
      <c r="P9" s="20" t="s">
        <v>14</v>
      </c>
      <c r="Q9" s="59">
        <f>SUM(Tableau573511[[#This Row],[QA]]-Tableau572410[[#This Row],[QA]])</f>
        <v>1225</v>
      </c>
      <c r="R9" s="59">
        <f>SUM(Tableau573511[[#This Row],[Parties]]-Tableau572410[[#This Row],[Parties]])</f>
        <v>6</v>
      </c>
      <c r="S9" s="60">
        <f t="shared" si="1"/>
        <v>204.16666666666666</v>
      </c>
      <c r="T9" s="59"/>
      <c r="U9" s="67"/>
      <c r="V9" s="65">
        <v>5</v>
      </c>
      <c r="W9" s="20" t="s">
        <v>14</v>
      </c>
      <c r="X9" s="59">
        <v>10647</v>
      </c>
      <c r="Y9" s="59">
        <v>54</v>
      </c>
      <c r="Z9" s="59">
        <v>197.17</v>
      </c>
    </row>
    <row r="10" spans="1:26" s="57" customFormat="1" ht="15.75" thickBot="1" x14ac:dyDescent="0.3">
      <c r="A10" s="65">
        <v>5</v>
      </c>
      <c r="B10" s="20" t="s">
        <v>50</v>
      </c>
      <c r="C10" s="59">
        <v>938</v>
      </c>
      <c r="D10" s="59">
        <v>6</v>
      </c>
      <c r="E10" s="59">
        <v>156.33000000000001</v>
      </c>
      <c r="F10" s="59"/>
      <c r="G10" s="59"/>
      <c r="H10" s="59">
        <v>6</v>
      </c>
      <c r="I10" s="20" t="s">
        <v>50</v>
      </c>
      <c r="J10" s="59">
        <v>938</v>
      </c>
      <c r="K10" s="59">
        <v>6</v>
      </c>
      <c r="L10" s="60">
        <v>156.33000000000001</v>
      </c>
      <c r="M10" s="59"/>
      <c r="N10" s="59"/>
      <c r="O10" s="59">
        <v>6</v>
      </c>
      <c r="P10" s="20" t="s">
        <v>50</v>
      </c>
      <c r="Q10" s="59">
        <f>SUM(Tableau573511[[#This Row],[QA]]-Tableau572410[[#This Row],[QA]])</f>
        <v>0</v>
      </c>
      <c r="R10" s="59">
        <f>SUM(Tableau573511[[#This Row],[Parties]]-Tableau572410[[#This Row],[Parties]])</f>
        <v>0</v>
      </c>
      <c r="S10" s="60" t="e">
        <f t="shared" si="1"/>
        <v>#DIV/0!</v>
      </c>
      <c r="T10" s="59"/>
      <c r="U10" s="59"/>
      <c r="V10" s="59">
        <v>6</v>
      </c>
      <c r="W10" s="20" t="s">
        <v>50</v>
      </c>
      <c r="X10" s="59">
        <v>938</v>
      </c>
      <c r="Y10" s="59">
        <v>6</v>
      </c>
      <c r="Z10" s="59">
        <v>156.33000000000001</v>
      </c>
    </row>
    <row r="11" spans="1:26" s="57" customFormat="1" ht="15.75" thickBot="1" x14ac:dyDescent="0.3">
      <c r="A11" s="59">
        <v>6</v>
      </c>
      <c r="B11" s="20" t="s">
        <v>5</v>
      </c>
      <c r="C11" s="59">
        <v>5636</v>
      </c>
      <c r="D11" s="59">
        <v>30</v>
      </c>
      <c r="E11" s="59">
        <v>187.87</v>
      </c>
      <c r="F11" s="59"/>
      <c r="G11" s="67"/>
      <c r="H11" s="65">
        <v>7</v>
      </c>
      <c r="I11" s="20" t="s">
        <v>5</v>
      </c>
      <c r="J11" s="59">
        <v>7796</v>
      </c>
      <c r="K11" s="59">
        <v>42</v>
      </c>
      <c r="L11" s="60">
        <v>185.62</v>
      </c>
      <c r="M11" s="59"/>
      <c r="N11" s="67"/>
      <c r="O11" s="65">
        <v>7</v>
      </c>
      <c r="P11" s="20" t="s">
        <v>5</v>
      </c>
      <c r="Q11" s="59">
        <f>SUM(Tableau573511[[#This Row],[QA]]-Tableau572410[[#This Row],[QA]])</f>
        <v>1228</v>
      </c>
      <c r="R11" s="59">
        <f>SUM(Tableau573511[[#This Row],[Parties]]-Tableau572410[[#This Row],[Parties]])</f>
        <v>6</v>
      </c>
      <c r="S11" s="60">
        <f t="shared" si="1"/>
        <v>204.66666666666666</v>
      </c>
      <c r="T11" s="59"/>
      <c r="U11" s="67"/>
      <c r="V11" s="65">
        <v>7</v>
      </c>
      <c r="W11" s="20" t="s">
        <v>5</v>
      </c>
      <c r="X11" s="59">
        <v>9024</v>
      </c>
      <c r="Y11" s="59">
        <v>48</v>
      </c>
      <c r="Z11" s="59">
        <v>188</v>
      </c>
    </row>
    <row r="12" spans="1:26" s="57" customFormat="1" ht="15.75" thickBot="1" x14ac:dyDescent="0.3">
      <c r="A12" s="65">
        <v>7</v>
      </c>
      <c r="B12" s="20" t="s">
        <v>27</v>
      </c>
      <c r="C12" s="59">
        <v>5192</v>
      </c>
      <c r="D12" s="59">
        <v>30</v>
      </c>
      <c r="E12" s="59">
        <v>173.07</v>
      </c>
      <c r="F12" s="59"/>
      <c r="G12" s="59"/>
      <c r="H12" s="59">
        <v>8</v>
      </c>
      <c r="I12" s="20" t="s">
        <v>27</v>
      </c>
      <c r="J12" s="59">
        <v>6191</v>
      </c>
      <c r="K12" s="59">
        <v>36</v>
      </c>
      <c r="L12" s="60">
        <v>171.97</v>
      </c>
      <c r="M12" s="59"/>
      <c r="N12" s="59"/>
      <c r="O12" s="59">
        <v>8</v>
      </c>
      <c r="P12" s="20" t="s">
        <v>27</v>
      </c>
      <c r="Q12" s="59">
        <f>SUM(Tableau573511[[#This Row],[QA]]-Tableau572410[[#This Row],[QA]])</f>
        <v>0</v>
      </c>
      <c r="R12" s="59">
        <f>SUM(Tableau573511[[#This Row],[Parties]]-Tableau572410[[#This Row],[Parties]])</f>
        <v>0</v>
      </c>
      <c r="S12" s="60" t="e">
        <f t="shared" si="1"/>
        <v>#DIV/0!</v>
      </c>
      <c r="T12" s="59"/>
      <c r="U12" s="59"/>
      <c r="V12" s="59">
        <v>8</v>
      </c>
      <c r="W12" s="20" t="s">
        <v>27</v>
      </c>
      <c r="X12" s="59">
        <v>6191</v>
      </c>
      <c r="Y12" s="59">
        <v>36</v>
      </c>
      <c r="Z12" s="59">
        <v>171.97</v>
      </c>
    </row>
    <row r="13" spans="1:26" s="57" customFormat="1" ht="15.75" thickBot="1" x14ac:dyDescent="0.3">
      <c r="A13" s="59">
        <v>8</v>
      </c>
      <c r="B13" s="20" t="s">
        <v>6</v>
      </c>
      <c r="C13" s="59">
        <v>6257</v>
      </c>
      <c r="D13" s="59">
        <v>36</v>
      </c>
      <c r="E13" s="59">
        <v>173.81</v>
      </c>
      <c r="F13" s="59"/>
      <c r="G13" s="67"/>
      <c r="H13" s="65">
        <v>9</v>
      </c>
      <c r="I13" s="20" t="s">
        <v>6</v>
      </c>
      <c r="J13" s="59">
        <v>8326</v>
      </c>
      <c r="K13" s="59">
        <v>48</v>
      </c>
      <c r="L13" s="60">
        <v>173.46</v>
      </c>
      <c r="M13" s="59"/>
      <c r="N13" s="67"/>
      <c r="O13" s="65">
        <v>9</v>
      </c>
      <c r="P13" s="20" t="s">
        <v>6</v>
      </c>
      <c r="Q13" s="59">
        <f>SUM(Tableau573511[[#This Row],[QA]]-Tableau572410[[#This Row],[QA]])</f>
        <v>1158</v>
      </c>
      <c r="R13" s="59">
        <f>SUM(Tableau573511[[#This Row],[Parties]]-Tableau572410[[#This Row],[Parties]])</f>
        <v>6</v>
      </c>
      <c r="S13" s="60">
        <f t="shared" si="1"/>
        <v>193</v>
      </c>
      <c r="T13" s="59"/>
      <c r="U13" s="67"/>
      <c r="V13" s="65">
        <v>9</v>
      </c>
      <c r="W13" s="20" t="s">
        <v>6</v>
      </c>
      <c r="X13" s="59">
        <v>9484</v>
      </c>
      <c r="Y13" s="59">
        <v>54</v>
      </c>
      <c r="Z13" s="59">
        <v>175.63</v>
      </c>
    </row>
    <row r="14" spans="1:26" s="57" customFormat="1" ht="15.75" thickBot="1" x14ac:dyDescent="0.3">
      <c r="A14" s="65">
        <v>9</v>
      </c>
      <c r="B14" s="20" t="s">
        <v>13</v>
      </c>
      <c r="C14" s="59">
        <v>3160</v>
      </c>
      <c r="D14" s="59">
        <v>18</v>
      </c>
      <c r="E14" s="59">
        <v>175.56</v>
      </c>
      <c r="F14" s="59"/>
      <c r="G14" s="59"/>
      <c r="H14" s="59">
        <v>10</v>
      </c>
      <c r="I14" s="20" t="s">
        <v>13</v>
      </c>
      <c r="J14" s="59">
        <v>4210</v>
      </c>
      <c r="K14" s="59">
        <v>24</v>
      </c>
      <c r="L14" s="60">
        <v>175.42</v>
      </c>
      <c r="M14" s="59"/>
      <c r="N14" s="59"/>
      <c r="O14" s="59">
        <v>10</v>
      </c>
      <c r="P14" s="20" t="s">
        <v>13</v>
      </c>
      <c r="Q14" s="59">
        <f>SUM(Tableau573511[[#This Row],[QA]]-Tableau572410[[#This Row],[QA]])</f>
        <v>1034</v>
      </c>
      <c r="R14" s="59">
        <f>SUM(Tableau573511[[#This Row],[Parties]]-Tableau572410[[#This Row],[Parties]])</f>
        <v>6</v>
      </c>
      <c r="S14" s="60">
        <f t="shared" si="1"/>
        <v>172.33333333333334</v>
      </c>
      <c r="T14" s="59"/>
      <c r="U14" s="59"/>
      <c r="V14" s="59">
        <v>10</v>
      </c>
      <c r="W14" s="20" t="s">
        <v>13</v>
      </c>
      <c r="X14" s="59">
        <v>5244</v>
      </c>
      <c r="Y14" s="59">
        <v>30</v>
      </c>
      <c r="Z14" s="59">
        <v>174.8</v>
      </c>
    </row>
    <row r="15" spans="1:26" s="57" customFormat="1" ht="15.75" thickBot="1" x14ac:dyDescent="0.3">
      <c r="A15" s="59">
        <v>10</v>
      </c>
      <c r="B15" s="20" t="s">
        <v>45</v>
      </c>
      <c r="C15" s="59">
        <v>5679</v>
      </c>
      <c r="D15" s="59">
        <v>30</v>
      </c>
      <c r="E15" s="59">
        <v>189.3</v>
      </c>
      <c r="F15" s="59"/>
      <c r="G15" s="67"/>
      <c r="H15" s="65">
        <v>11</v>
      </c>
      <c r="I15" s="20" t="s">
        <v>45</v>
      </c>
      <c r="J15" s="59">
        <v>6834</v>
      </c>
      <c r="K15" s="59">
        <v>36</v>
      </c>
      <c r="L15" s="60">
        <v>189.83</v>
      </c>
      <c r="M15" s="59"/>
      <c r="N15" s="67"/>
      <c r="O15" s="65">
        <v>11</v>
      </c>
      <c r="P15" s="20" t="s">
        <v>45</v>
      </c>
      <c r="Q15" s="59">
        <f>SUM(Tableau573511[[#This Row],[QA]]-Tableau572410[[#This Row],[QA]])</f>
        <v>1101</v>
      </c>
      <c r="R15" s="59">
        <f>SUM(Tableau573511[[#This Row],[Parties]]-Tableau572410[[#This Row],[Parties]])</f>
        <v>6</v>
      </c>
      <c r="S15" s="60">
        <f t="shared" si="1"/>
        <v>183.5</v>
      </c>
      <c r="T15" s="59"/>
      <c r="U15" s="67"/>
      <c r="V15" s="65">
        <v>11</v>
      </c>
      <c r="W15" s="20" t="s">
        <v>45</v>
      </c>
      <c r="X15" s="59">
        <v>7935</v>
      </c>
      <c r="Y15" s="59">
        <v>42</v>
      </c>
      <c r="Z15" s="59">
        <v>188.93</v>
      </c>
    </row>
    <row r="16" spans="1:26" s="57" customFormat="1" ht="15.75" thickBot="1" x14ac:dyDescent="0.3">
      <c r="A16" s="65">
        <v>11</v>
      </c>
      <c r="B16" s="20" t="s">
        <v>51</v>
      </c>
      <c r="C16" s="59">
        <v>3546</v>
      </c>
      <c r="D16" s="59">
        <v>30</v>
      </c>
      <c r="E16" s="59">
        <v>118.2</v>
      </c>
      <c r="F16" s="59"/>
      <c r="G16" s="59"/>
      <c r="H16" s="59">
        <v>12</v>
      </c>
      <c r="I16" s="20" t="s">
        <v>51</v>
      </c>
      <c r="J16" s="59">
        <v>4961</v>
      </c>
      <c r="K16" s="59">
        <v>42</v>
      </c>
      <c r="L16" s="60">
        <v>118.12</v>
      </c>
      <c r="M16" s="59"/>
      <c r="N16" s="59"/>
      <c r="O16" s="59">
        <v>12</v>
      </c>
      <c r="P16" s="20" t="s">
        <v>59</v>
      </c>
      <c r="Q16" s="59">
        <f>SUM(Tableau573511[[#This Row],[QA]]-Tableau572410[[#This Row],[QA]])</f>
        <v>0</v>
      </c>
      <c r="R16" s="59">
        <f>SUM(Tableau573511[[#This Row],[Parties]]-Tableau572410[[#This Row],[Parties]])</f>
        <v>0</v>
      </c>
      <c r="S16" s="60" t="e">
        <f t="shared" si="1"/>
        <v>#DIV/0!</v>
      </c>
      <c r="T16" s="59"/>
      <c r="U16" s="59"/>
      <c r="V16" s="59">
        <v>12</v>
      </c>
      <c r="W16" s="20" t="s">
        <v>59</v>
      </c>
      <c r="X16" s="59">
        <v>4961</v>
      </c>
      <c r="Y16" s="59">
        <v>42</v>
      </c>
      <c r="Z16" s="59">
        <v>118.12</v>
      </c>
    </row>
    <row r="17" spans="1:26" s="57" customFormat="1" ht="15.75" thickBot="1" x14ac:dyDescent="0.3">
      <c r="A17" s="59">
        <v>12</v>
      </c>
      <c r="B17" s="20" t="s">
        <v>44</v>
      </c>
      <c r="C17" s="59">
        <v>4045</v>
      </c>
      <c r="D17" s="59">
        <v>24</v>
      </c>
      <c r="E17" s="59">
        <v>168.54</v>
      </c>
      <c r="F17" s="59"/>
      <c r="G17" s="67"/>
      <c r="H17" s="65">
        <v>13</v>
      </c>
      <c r="I17" s="20" t="s">
        <v>44</v>
      </c>
      <c r="J17" s="59">
        <v>5983</v>
      </c>
      <c r="K17" s="59">
        <v>36</v>
      </c>
      <c r="L17" s="60">
        <v>166.19</v>
      </c>
      <c r="M17" s="69"/>
      <c r="N17" s="70"/>
      <c r="O17" s="65">
        <v>13</v>
      </c>
      <c r="P17" s="20" t="s">
        <v>44</v>
      </c>
      <c r="Q17" s="59">
        <f>SUM(Tableau573511[[#This Row],[QA]]-Tableau572410[[#This Row],[QA]])</f>
        <v>0</v>
      </c>
      <c r="R17" s="59">
        <f>SUM(Tableau573511[[#This Row],[Parties]]-Tableau572410[[#This Row],[Parties]])</f>
        <v>0</v>
      </c>
      <c r="S17" s="60" t="e">
        <f t="shared" si="1"/>
        <v>#DIV/0!</v>
      </c>
      <c r="T17" s="69"/>
      <c r="U17" s="67"/>
      <c r="V17" s="65">
        <v>13</v>
      </c>
      <c r="W17" s="20" t="s">
        <v>44</v>
      </c>
      <c r="X17" s="59">
        <v>5983</v>
      </c>
      <c r="Y17" s="59">
        <v>36</v>
      </c>
      <c r="Z17" s="59">
        <v>166.19</v>
      </c>
    </row>
    <row r="18" spans="1:26" s="57" customFormat="1" ht="15.75" thickBot="1" x14ac:dyDescent="0.3">
      <c r="A18" s="59"/>
      <c r="B18" s="20" t="s">
        <v>19</v>
      </c>
      <c r="C18" s="59">
        <v>2616</v>
      </c>
      <c r="D18" s="59">
        <v>18</v>
      </c>
      <c r="E18" s="59">
        <v>145.33000000000001</v>
      </c>
      <c r="F18" s="59"/>
      <c r="G18" s="59"/>
      <c r="H18" s="59">
        <v>14</v>
      </c>
      <c r="I18" s="20" t="s">
        <v>19</v>
      </c>
      <c r="J18" s="59">
        <v>2616</v>
      </c>
      <c r="K18" s="59">
        <v>18</v>
      </c>
      <c r="L18" s="60">
        <v>145.33000000000001</v>
      </c>
      <c r="M18" s="68"/>
      <c r="N18" s="68"/>
      <c r="O18" s="59">
        <v>14</v>
      </c>
      <c r="P18" s="20" t="s">
        <v>19</v>
      </c>
      <c r="Q18" s="59">
        <f>SUM(Tableau573511[[#This Row],[QA]]-Tableau572410[[#This Row],[QA]])</f>
        <v>0</v>
      </c>
      <c r="R18" s="59">
        <f>SUM(Tableau573511[[#This Row],[Parties]]-Tableau572410[[#This Row],[Parties]])</f>
        <v>0</v>
      </c>
      <c r="S18" s="60" t="e">
        <f t="shared" si="1"/>
        <v>#DIV/0!</v>
      </c>
      <c r="T18" s="68"/>
      <c r="U18" s="59"/>
      <c r="V18" s="59">
        <v>14</v>
      </c>
      <c r="W18" s="20" t="s">
        <v>19</v>
      </c>
      <c r="X18" s="59">
        <v>2616</v>
      </c>
      <c r="Y18" s="59">
        <v>18</v>
      </c>
      <c r="Z18" s="59">
        <v>145.33000000000001</v>
      </c>
    </row>
    <row r="19" spans="1:26" s="57" customFormat="1" ht="15.75" thickBot="1" x14ac:dyDescent="0.3">
      <c r="A19" s="65">
        <v>13</v>
      </c>
      <c r="B19" s="20" t="s">
        <v>49</v>
      </c>
      <c r="C19" s="59">
        <v>3062</v>
      </c>
      <c r="D19" s="59">
        <v>18</v>
      </c>
      <c r="E19" s="59">
        <v>170.11</v>
      </c>
      <c r="F19" s="68"/>
      <c r="G19" s="67"/>
      <c r="H19" s="65">
        <v>15</v>
      </c>
      <c r="I19" s="20" t="s">
        <v>49</v>
      </c>
      <c r="J19" s="59">
        <v>3062</v>
      </c>
      <c r="K19" s="59">
        <v>18</v>
      </c>
      <c r="L19" s="60">
        <v>170.11</v>
      </c>
      <c r="M19" s="59"/>
      <c r="N19" s="67"/>
      <c r="O19" s="65">
        <v>15</v>
      </c>
      <c r="P19" s="20" t="s">
        <v>49</v>
      </c>
      <c r="Q19" s="59">
        <f>SUM(Tableau573511[[#This Row],[QA]]-Tableau572410[[#This Row],[QA]])</f>
        <v>0</v>
      </c>
      <c r="R19" s="59">
        <f>SUM(Tableau573511[[#This Row],[Parties]]-Tableau572410[[#This Row],[Parties]])</f>
        <v>0</v>
      </c>
      <c r="S19" s="60" t="e">
        <f t="shared" si="1"/>
        <v>#DIV/0!</v>
      </c>
      <c r="T19" s="59"/>
      <c r="U19" s="67"/>
      <c r="V19" s="65">
        <v>15</v>
      </c>
      <c r="W19" s="20" t="s">
        <v>49</v>
      </c>
      <c r="X19" s="59">
        <v>3062</v>
      </c>
      <c r="Y19" s="59">
        <v>18</v>
      </c>
      <c r="Z19" s="59">
        <v>170.11</v>
      </c>
    </row>
    <row r="20" spans="1:26" s="57" customFormat="1" ht="15.75" thickBot="1" x14ac:dyDescent="0.3">
      <c r="A20" s="59">
        <v>14</v>
      </c>
      <c r="B20" s="20" t="s">
        <v>12</v>
      </c>
      <c r="C20" s="59">
        <v>6875</v>
      </c>
      <c r="D20" s="59">
        <v>36</v>
      </c>
      <c r="E20" s="59">
        <v>190.97</v>
      </c>
      <c r="F20" s="59"/>
      <c r="G20" s="59"/>
      <c r="H20" s="59">
        <v>16</v>
      </c>
      <c r="I20" s="20" t="s">
        <v>12</v>
      </c>
      <c r="J20" s="59">
        <v>9283</v>
      </c>
      <c r="K20" s="59">
        <v>48</v>
      </c>
      <c r="L20" s="60">
        <v>193.4</v>
      </c>
      <c r="M20" s="59"/>
      <c r="N20" s="59"/>
      <c r="O20" s="59">
        <v>16</v>
      </c>
      <c r="P20" s="20" t="s">
        <v>12</v>
      </c>
      <c r="Q20" s="59">
        <f>SUM(Tableau573511[[#This Row],[QA]]-Tableau572410[[#This Row],[QA]])</f>
        <v>1219</v>
      </c>
      <c r="R20" s="59">
        <f>SUM(Tableau573511[[#This Row],[Parties]]-Tableau572410[[#This Row],[Parties]])</f>
        <v>6</v>
      </c>
      <c r="S20" s="60">
        <f t="shared" si="1"/>
        <v>203.16666666666666</v>
      </c>
      <c r="T20" s="59"/>
      <c r="U20" s="59"/>
      <c r="V20" s="59">
        <v>16</v>
      </c>
      <c r="W20" s="20" t="s">
        <v>12</v>
      </c>
      <c r="X20" s="59">
        <v>10502</v>
      </c>
      <c r="Y20" s="59">
        <v>54</v>
      </c>
      <c r="Z20" s="59">
        <v>194.48</v>
      </c>
    </row>
    <row r="21" spans="1:26" s="57" customFormat="1" ht="15.75" thickBot="1" x14ac:dyDescent="0.3">
      <c r="A21" s="65">
        <v>15</v>
      </c>
      <c r="B21" s="20" t="s">
        <v>18</v>
      </c>
      <c r="C21" s="59">
        <v>3089</v>
      </c>
      <c r="D21" s="59">
        <v>24</v>
      </c>
      <c r="E21" s="59">
        <v>128.71</v>
      </c>
      <c r="F21" s="59"/>
      <c r="G21" s="67"/>
      <c r="H21" s="65">
        <v>17</v>
      </c>
      <c r="I21" s="20" t="s">
        <v>18</v>
      </c>
      <c r="J21" s="59">
        <v>4554</v>
      </c>
      <c r="K21" s="59">
        <v>36</v>
      </c>
      <c r="L21" s="60">
        <v>126.5</v>
      </c>
      <c r="M21" s="68"/>
      <c r="N21" s="71"/>
      <c r="O21" s="65">
        <v>17</v>
      </c>
      <c r="P21" s="20" t="s">
        <v>18</v>
      </c>
      <c r="Q21" s="59">
        <f>SUM(Tableau573511[[#This Row],[QA]]-Tableau572410[[#This Row],[QA]])</f>
        <v>768</v>
      </c>
      <c r="R21" s="59">
        <f>SUM(Tableau573511[[#This Row],[Parties]]-Tableau572410[[#This Row],[Parties]])</f>
        <v>6</v>
      </c>
      <c r="S21" s="60">
        <f t="shared" si="1"/>
        <v>128</v>
      </c>
      <c r="T21" s="68"/>
      <c r="U21" s="67"/>
      <c r="V21" s="65">
        <v>17</v>
      </c>
      <c r="W21" s="20" t="s">
        <v>18</v>
      </c>
      <c r="X21" s="59">
        <v>5322</v>
      </c>
      <c r="Y21" s="59">
        <v>42</v>
      </c>
      <c r="Z21" s="59">
        <v>126.71</v>
      </c>
    </row>
    <row r="22" spans="1:26" s="57" customFormat="1" ht="15.75" thickBot="1" x14ac:dyDescent="0.3">
      <c r="A22" s="59">
        <v>16</v>
      </c>
      <c r="B22" s="20" t="s">
        <v>25</v>
      </c>
      <c r="C22" s="59">
        <v>3881</v>
      </c>
      <c r="D22" s="59">
        <v>24</v>
      </c>
      <c r="E22" s="59">
        <v>161.71</v>
      </c>
      <c r="F22" s="68"/>
      <c r="G22" s="59"/>
      <c r="H22" s="59">
        <v>18</v>
      </c>
      <c r="I22" s="20" t="s">
        <v>25</v>
      </c>
      <c r="J22" s="59">
        <v>5771</v>
      </c>
      <c r="K22" s="59">
        <v>36</v>
      </c>
      <c r="L22" s="60">
        <v>160.31</v>
      </c>
      <c r="M22" s="59"/>
      <c r="N22" s="59"/>
      <c r="O22" s="59">
        <v>18</v>
      </c>
      <c r="P22" s="20" t="s">
        <v>25</v>
      </c>
      <c r="Q22" s="59">
        <f>SUM(Tableau573511[[#This Row],[QA]]-Tableau572410[[#This Row],[QA]])</f>
        <v>1109</v>
      </c>
      <c r="R22" s="59">
        <f>SUM(Tableau573511[[#This Row],[Parties]]-Tableau572410[[#This Row],[Parties]])</f>
        <v>6</v>
      </c>
      <c r="S22" s="60">
        <f t="shared" si="1"/>
        <v>184.83333333333334</v>
      </c>
      <c r="T22" s="59"/>
      <c r="U22" s="59"/>
      <c r="V22" s="59">
        <v>18</v>
      </c>
      <c r="W22" s="20" t="s">
        <v>25</v>
      </c>
      <c r="X22" s="59">
        <v>6880</v>
      </c>
      <c r="Y22" s="59">
        <v>42</v>
      </c>
      <c r="Z22" s="59">
        <v>163.81</v>
      </c>
    </row>
    <row r="23" spans="1:26" s="57" customFormat="1" ht="15.75" thickBot="1" x14ac:dyDescent="0.3">
      <c r="A23" s="65">
        <v>17</v>
      </c>
      <c r="B23" s="20" t="s">
        <v>55</v>
      </c>
      <c r="C23" s="59">
        <v>996</v>
      </c>
      <c r="D23" s="59">
        <v>6</v>
      </c>
      <c r="E23" s="59">
        <v>166</v>
      </c>
      <c r="F23" s="59"/>
      <c r="G23" s="70"/>
      <c r="H23" s="65">
        <v>19</v>
      </c>
      <c r="I23" s="20" t="s">
        <v>55</v>
      </c>
      <c r="J23" s="59">
        <v>996</v>
      </c>
      <c r="K23" s="59">
        <v>6</v>
      </c>
      <c r="L23" s="60">
        <v>166</v>
      </c>
      <c r="M23" s="59"/>
      <c r="N23" s="67"/>
      <c r="O23" s="65">
        <v>19</v>
      </c>
      <c r="P23" s="20" t="s">
        <v>55</v>
      </c>
      <c r="Q23" s="59">
        <f>SUM(Tableau573511[[#This Row],[QA]]-Tableau572410[[#This Row],[QA]])</f>
        <v>0</v>
      </c>
      <c r="R23" s="59">
        <f>SUM(Tableau573511[[#This Row],[Parties]]-Tableau572410[[#This Row],[Parties]])</f>
        <v>0</v>
      </c>
      <c r="S23" s="60" t="e">
        <f t="shared" si="1"/>
        <v>#DIV/0!</v>
      </c>
      <c r="T23" s="59"/>
      <c r="U23" s="67"/>
      <c r="V23" s="65">
        <v>19</v>
      </c>
      <c r="W23" s="20" t="s">
        <v>55</v>
      </c>
      <c r="X23" s="59">
        <v>996</v>
      </c>
      <c r="Y23" s="59">
        <v>6</v>
      </c>
      <c r="Z23" s="59">
        <v>166</v>
      </c>
    </row>
    <row r="24" spans="1:26" s="57" customFormat="1" ht="15.75" thickBot="1" x14ac:dyDescent="0.3">
      <c r="A24" s="59">
        <v>18</v>
      </c>
      <c r="B24" s="20" t="s">
        <v>46</v>
      </c>
      <c r="C24" s="59">
        <v>1927</v>
      </c>
      <c r="D24" s="59">
        <v>12</v>
      </c>
      <c r="E24" s="59">
        <v>160.58000000000001</v>
      </c>
      <c r="F24" s="59"/>
      <c r="G24" s="59"/>
      <c r="H24" s="59">
        <v>20</v>
      </c>
      <c r="I24" s="20" t="s">
        <v>46</v>
      </c>
      <c r="J24" s="59">
        <v>1927</v>
      </c>
      <c r="K24" s="59">
        <v>12</v>
      </c>
      <c r="L24" s="60">
        <v>160.58000000000001</v>
      </c>
      <c r="M24" s="59"/>
      <c r="N24" s="59"/>
      <c r="O24" s="59">
        <v>20</v>
      </c>
      <c r="P24" s="20" t="s">
        <v>46</v>
      </c>
      <c r="Q24" s="59">
        <f>SUM(Tableau573511[[#This Row],[QA]]-Tableau572410[[#This Row],[QA]])</f>
        <v>0</v>
      </c>
      <c r="R24" s="59">
        <f>SUM(Tableau573511[[#This Row],[Parties]]-Tableau572410[[#This Row],[Parties]])</f>
        <v>0</v>
      </c>
      <c r="S24" s="60" t="e">
        <f t="shared" si="1"/>
        <v>#DIV/0!</v>
      </c>
      <c r="T24" s="59"/>
      <c r="U24" s="59"/>
      <c r="V24" s="59">
        <v>20</v>
      </c>
      <c r="W24" s="20" t="s">
        <v>46</v>
      </c>
      <c r="X24" s="59">
        <v>1927</v>
      </c>
      <c r="Y24" s="59">
        <v>12</v>
      </c>
      <c r="Z24" s="59">
        <v>160.58000000000001</v>
      </c>
    </row>
    <row r="25" spans="1:26" s="57" customFormat="1" ht="15.75" thickBot="1" x14ac:dyDescent="0.3">
      <c r="A25" s="65">
        <v>19</v>
      </c>
      <c r="B25" s="20" t="s">
        <v>56</v>
      </c>
      <c r="C25" s="59">
        <v>1032</v>
      </c>
      <c r="D25" s="59">
        <v>6</v>
      </c>
      <c r="E25" s="59">
        <v>172</v>
      </c>
      <c r="F25" s="59"/>
      <c r="G25" s="67"/>
      <c r="H25" s="65">
        <v>21</v>
      </c>
      <c r="I25" s="20" t="s">
        <v>56</v>
      </c>
      <c r="J25" s="59">
        <v>1032</v>
      </c>
      <c r="K25" s="59">
        <v>6</v>
      </c>
      <c r="L25" s="60">
        <v>172</v>
      </c>
      <c r="M25" s="59"/>
      <c r="N25" s="67"/>
      <c r="O25" s="65">
        <v>21</v>
      </c>
      <c r="P25" s="20" t="s">
        <v>56</v>
      </c>
      <c r="Q25" s="59">
        <f>SUM(Tableau573511[[#This Row],[QA]]-Tableau572410[[#This Row],[QA]])</f>
        <v>1157</v>
      </c>
      <c r="R25" s="59">
        <f>SUM(Tableau573511[[#This Row],[Parties]]-Tableau572410[[#This Row],[Parties]])</f>
        <v>6</v>
      </c>
      <c r="S25" s="60">
        <f t="shared" si="1"/>
        <v>192.83333333333334</v>
      </c>
      <c r="T25" s="59"/>
      <c r="U25" s="67"/>
      <c r="V25" s="65">
        <v>21</v>
      </c>
      <c r="W25" s="20" t="s">
        <v>56</v>
      </c>
      <c r="X25" s="59">
        <v>2189</v>
      </c>
      <c r="Y25" s="59">
        <v>12</v>
      </c>
      <c r="Z25" s="59">
        <v>182.42</v>
      </c>
    </row>
    <row r="26" spans="1:26" s="57" customFormat="1" ht="15.75" thickBot="1" x14ac:dyDescent="0.3">
      <c r="A26" s="59">
        <v>20</v>
      </c>
      <c r="B26" s="20" t="s">
        <v>32</v>
      </c>
      <c r="C26" s="59">
        <v>4756</v>
      </c>
      <c r="D26" s="59">
        <v>30</v>
      </c>
      <c r="E26" s="59">
        <v>158.53</v>
      </c>
      <c r="F26" s="59"/>
      <c r="G26" s="59"/>
      <c r="H26" s="59">
        <v>22</v>
      </c>
      <c r="I26" s="20" t="s">
        <v>32</v>
      </c>
      <c r="J26" s="59">
        <v>6803</v>
      </c>
      <c r="K26" s="59">
        <v>42</v>
      </c>
      <c r="L26" s="60">
        <v>161.97999999999999</v>
      </c>
      <c r="M26" s="59"/>
      <c r="N26" s="59"/>
      <c r="O26" s="59">
        <v>22</v>
      </c>
      <c r="P26" s="20" t="s">
        <v>32</v>
      </c>
      <c r="Q26" s="59">
        <f>SUM(Tableau573511[[#This Row],[QA]]-Tableau572410[[#This Row],[QA]])</f>
        <v>992</v>
      </c>
      <c r="R26" s="59">
        <f>SUM(Tableau573511[[#This Row],[Parties]]-Tableau572410[[#This Row],[Parties]])</f>
        <v>6</v>
      </c>
      <c r="S26" s="60">
        <f t="shared" si="1"/>
        <v>165.33333333333334</v>
      </c>
      <c r="T26" s="59"/>
      <c r="U26" s="59"/>
      <c r="V26" s="59">
        <v>22</v>
      </c>
      <c r="W26" s="20" t="s">
        <v>32</v>
      </c>
      <c r="X26" s="59">
        <v>7795</v>
      </c>
      <c r="Y26" s="59">
        <v>48</v>
      </c>
      <c r="Z26" s="59">
        <v>162.4</v>
      </c>
    </row>
    <row r="27" spans="1:26" s="57" customFormat="1" ht="15.75" thickBot="1" x14ac:dyDescent="0.3">
      <c r="A27" s="65">
        <v>21</v>
      </c>
      <c r="B27" s="20" t="s">
        <v>24</v>
      </c>
      <c r="C27" s="59">
        <v>868</v>
      </c>
      <c r="D27" s="59">
        <v>6</v>
      </c>
      <c r="E27" s="59">
        <v>144.66999999999999</v>
      </c>
      <c r="F27" s="59"/>
      <c r="G27" s="67"/>
      <c r="H27" s="65">
        <v>23</v>
      </c>
      <c r="I27" s="20" t="s">
        <v>24</v>
      </c>
      <c r="J27" s="59">
        <v>1826</v>
      </c>
      <c r="K27" s="59">
        <v>12</v>
      </c>
      <c r="L27" s="60">
        <v>152.16999999999999</v>
      </c>
      <c r="M27" s="59"/>
      <c r="N27" s="67"/>
      <c r="O27" s="65">
        <v>23</v>
      </c>
      <c r="P27" s="20" t="s">
        <v>24</v>
      </c>
      <c r="Q27" s="59">
        <f>SUM(Tableau573511[[#This Row],[QA]]-Tableau572410[[#This Row],[QA]])</f>
        <v>1000</v>
      </c>
      <c r="R27" s="59">
        <f>SUM(Tableau573511[[#This Row],[Parties]]-Tableau572410[[#This Row],[Parties]])</f>
        <v>6</v>
      </c>
      <c r="S27" s="60">
        <f t="shared" si="1"/>
        <v>166.66666666666666</v>
      </c>
      <c r="T27" s="59"/>
      <c r="U27" s="67"/>
      <c r="V27" s="65">
        <v>23</v>
      </c>
      <c r="W27" s="20" t="s">
        <v>24</v>
      </c>
      <c r="X27" s="59">
        <v>2826</v>
      </c>
      <c r="Y27" s="59">
        <v>18</v>
      </c>
      <c r="Z27" s="59">
        <v>157</v>
      </c>
    </row>
    <row r="28" spans="1:26" s="57" customFormat="1" ht="15.75" thickBot="1" x14ac:dyDescent="0.3">
      <c r="A28" s="59">
        <v>22</v>
      </c>
      <c r="B28" s="20" t="s">
        <v>53</v>
      </c>
      <c r="C28" s="59">
        <v>897</v>
      </c>
      <c r="D28" s="59">
        <v>6</v>
      </c>
      <c r="E28" s="59">
        <v>149.5</v>
      </c>
      <c r="F28" s="59"/>
      <c r="G28" s="59"/>
      <c r="H28" s="59">
        <v>24</v>
      </c>
      <c r="I28" s="20" t="s">
        <v>53</v>
      </c>
      <c r="J28" s="59">
        <v>897</v>
      </c>
      <c r="K28" s="59">
        <v>6</v>
      </c>
      <c r="L28" s="60">
        <v>149.5</v>
      </c>
      <c r="M28" s="59"/>
      <c r="N28" s="59"/>
      <c r="O28" s="59">
        <v>24</v>
      </c>
      <c r="P28" s="20" t="s">
        <v>53</v>
      </c>
      <c r="Q28" s="59">
        <f>SUM(Tableau573511[[#This Row],[QA]]-Tableau572410[[#This Row],[QA]])</f>
        <v>0</v>
      </c>
      <c r="R28" s="59">
        <f>SUM(Tableau573511[[#This Row],[Parties]]-Tableau572410[[#This Row],[Parties]])</f>
        <v>0</v>
      </c>
      <c r="S28" s="60" t="e">
        <f t="shared" si="1"/>
        <v>#DIV/0!</v>
      </c>
      <c r="T28" s="59"/>
      <c r="U28" s="59"/>
      <c r="V28" s="59">
        <v>24</v>
      </c>
      <c r="W28" s="20" t="s">
        <v>53</v>
      </c>
      <c r="X28" s="59">
        <v>897</v>
      </c>
      <c r="Y28" s="59">
        <v>6</v>
      </c>
      <c r="Z28" s="59">
        <v>149.5</v>
      </c>
    </row>
    <row r="29" spans="1:26" s="57" customFormat="1" ht="15.75" thickBot="1" x14ac:dyDescent="0.3">
      <c r="A29" s="65">
        <v>23</v>
      </c>
      <c r="B29" s="20" t="s">
        <v>28</v>
      </c>
      <c r="C29" s="59">
        <v>2886</v>
      </c>
      <c r="D29" s="59">
        <v>18</v>
      </c>
      <c r="E29" s="59">
        <v>160.33000000000001</v>
      </c>
      <c r="F29" s="59"/>
      <c r="G29" s="70"/>
      <c r="H29" s="65">
        <v>25</v>
      </c>
      <c r="I29" s="20" t="s">
        <v>28</v>
      </c>
      <c r="J29" s="59">
        <v>3743</v>
      </c>
      <c r="K29" s="59">
        <v>24</v>
      </c>
      <c r="L29" s="60">
        <v>155.96</v>
      </c>
      <c r="M29" s="59"/>
      <c r="N29" s="67"/>
      <c r="O29" s="65">
        <v>25</v>
      </c>
      <c r="P29" s="20" t="s">
        <v>28</v>
      </c>
      <c r="Q29" s="59">
        <f>SUM(Tableau573511[[#This Row],[QA]]-Tableau572410[[#This Row],[QA]])</f>
        <v>0</v>
      </c>
      <c r="R29" s="59">
        <f>SUM(Tableau573511[[#This Row],[Parties]]-Tableau572410[[#This Row],[Parties]])</f>
        <v>0</v>
      </c>
      <c r="S29" s="60" t="e">
        <f t="shared" si="1"/>
        <v>#DIV/0!</v>
      </c>
      <c r="T29" s="59"/>
      <c r="U29" s="67"/>
      <c r="V29" s="65">
        <v>25</v>
      </c>
      <c r="W29" s="20" t="s">
        <v>28</v>
      </c>
      <c r="X29" s="59">
        <v>3743</v>
      </c>
      <c r="Y29" s="59">
        <v>24</v>
      </c>
      <c r="Z29" s="59">
        <v>155.96</v>
      </c>
    </row>
    <row r="30" spans="1:26" s="57" customFormat="1" ht="15.75" thickBot="1" x14ac:dyDescent="0.3">
      <c r="A30" s="59">
        <v>24</v>
      </c>
      <c r="B30" s="20" t="s">
        <v>21</v>
      </c>
      <c r="C30" s="59">
        <v>5502</v>
      </c>
      <c r="D30" s="59">
        <v>36</v>
      </c>
      <c r="E30" s="59">
        <v>152.83000000000001</v>
      </c>
      <c r="F30" s="59"/>
      <c r="G30" s="59"/>
      <c r="H30" s="59">
        <v>26</v>
      </c>
      <c r="I30" s="20" t="s">
        <v>21</v>
      </c>
      <c r="J30" s="59">
        <v>7402</v>
      </c>
      <c r="K30" s="59">
        <v>48</v>
      </c>
      <c r="L30" s="60">
        <v>154.21</v>
      </c>
      <c r="M30" s="59"/>
      <c r="N30" s="59"/>
      <c r="O30" s="59">
        <v>26</v>
      </c>
      <c r="P30" s="20" t="s">
        <v>21</v>
      </c>
      <c r="Q30" s="59">
        <f>SUM(Tableau573511[[#This Row],[QA]]-Tableau572410[[#This Row],[QA]])</f>
        <v>887</v>
      </c>
      <c r="R30" s="59">
        <f>SUM(Tableau573511[[#This Row],[Parties]]-Tableau572410[[#This Row],[Parties]])</f>
        <v>6</v>
      </c>
      <c r="S30" s="60">
        <f t="shared" si="1"/>
        <v>147.83333333333334</v>
      </c>
      <c r="T30" s="59"/>
      <c r="U30" s="59"/>
      <c r="V30" s="59">
        <v>26</v>
      </c>
      <c r="W30" s="20" t="s">
        <v>21</v>
      </c>
      <c r="X30" s="59">
        <v>8289</v>
      </c>
      <c r="Y30" s="59">
        <v>54</v>
      </c>
      <c r="Z30" s="59">
        <v>153.5</v>
      </c>
    </row>
    <row r="31" spans="1:26" s="57" customFormat="1" ht="15.75" thickBot="1" x14ac:dyDescent="0.3">
      <c r="A31" s="59"/>
      <c r="B31" s="20" t="s">
        <v>33</v>
      </c>
      <c r="C31" s="59">
        <v>3040</v>
      </c>
      <c r="D31" s="59">
        <v>18</v>
      </c>
      <c r="E31" s="59">
        <v>168.89</v>
      </c>
      <c r="F31" s="59"/>
      <c r="G31" s="67"/>
      <c r="H31" s="65">
        <v>27</v>
      </c>
      <c r="I31" s="20" t="s">
        <v>33</v>
      </c>
      <c r="J31" s="59">
        <v>3040</v>
      </c>
      <c r="K31" s="59">
        <v>18</v>
      </c>
      <c r="L31" s="60">
        <v>168.89</v>
      </c>
      <c r="M31" s="59"/>
      <c r="N31" s="67"/>
      <c r="O31" s="65">
        <v>27</v>
      </c>
      <c r="P31" s="20" t="s">
        <v>33</v>
      </c>
      <c r="Q31" s="59">
        <f>SUM(Tableau573511[[#This Row],[QA]]-Tableau572410[[#This Row],[QA]])</f>
        <v>0</v>
      </c>
      <c r="R31" s="59">
        <f>SUM(Tableau573511[[#This Row],[Parties]]-Tableau572410[[#This Row],[Parties]])</f>
        <v>0</v>
      </c>
      <c r="S31" s="60" t="e">
        <f t="shared" si="1"/>
        <v>#DIV/0!</v>
      </c>
      <c r="T31" s="59"/>
      <c r="U31" s="67"/>
      <c r="V31" s="65">
        <v>27</v>
      </c>
      <c r="W31" s="20" t="s">
        <v>33</v>
      </c>
      <c r="X31" s="59">
        <v>3040</v>
      </c>
      <c r="Y31" s="59">
        <v>18</v>
      </c>
      <c r="Z31" s="59">
        <v>168.89</v>
      </c>
    </row>
    <row r="32" spans="1:26" s="57" customFormat="1" ht="15.75" thickBot="1" x14ac:dyDescent="0.3">
      <c r="A32" s="65">
        <v>25</v>
      </c>
      <c r="B32" s="20" t="s">
        <v>54</v>
      </c>
      <c r="C32" s="59">
        <v>1085</v>
      </c>
      <c r="D32" s="59">
        <v>6</v>
      </c>
      <c r="E32" s="59">
        <v>180.83</v>
      </c>
      <c r="F32" s="59"/>
      <c r="G32" s="59"/>
      <c r="H32" s="59">
        <v>28</v>
      </c>
      <c r="I32" s="20" t="s">
        <v>54</v>
      </c>
      <c r="J32" s="59">
        <v>1085</v>
      </c>
      <c r="K32" s="59">
        <v>6</v>
      </c>
      <c r="L32" s="60">
        <v>180.83</v>
      </c>
      <c r="M32" s="59"/>
      <c r="N32" s="59"/>
      <c r="O32" s="59">
        <v>28</v>
      </c>
      <c r="P32" s="20" t="s">
        <v>54</v>
      </c>
      <c r="Q32" s="59">
        <f>SUM(Tableau573511[[#This Row],[QA]]-Tableau572410[[#This Row],[QA]])</f>
        <v>0</v>
      </c>
      <c r="R32" s="59">
        <f>SUM(Tableau573511[[#This Row],[Parties]]-Tableau572410[[#This Row],[Parties]])</f>
        <v>0</v>
      </c>
      <c r="S32" s="60" t="e">
        <f t="shared" si="1"/>
        <v>#DIV/0!</v>
      </c>
      <c r="T32" s="59"/>
      <c r="U32" s="59"/>
      <c r="V32" s="59">
        <v>28</v>
      </c>
      <c r="W32" s="20" t="s">
        <v>54</v>
      </c>
      <c r="X32" s="59">
        <v>1085</v>
      </c>
      <c r="Y32" s="59">
        <v>6</v>
      </c>
      <c r="Z32" s="59">
        <v>180.83</v>
      </c>
    </row>
    <row r="33" spans="1:26" s="57" customFormat="1" ht="15.75" thickBot="1" x14ac:dyDescent="0.3">
      <c r="A33" s="59">
        <v>26</v>
      </c>
      <c r="B33" s="20" t="s">
        <v>30</v>
      </c>
      <c r="C33" s="59">
        <v>2012</v>
      </c>
      <c r="D33" s="59">
        <v>12</v>
      </c>
      <c r="E33" s="59">
        <v>167.67</v>
      </c>
      <c r="F33" s="59"/>
      <c r="G33" s="67"/>
      <c r="H33" s="65">
        <v>29</v>
      </c>
      <c r="I33" s="20" t="s">
        <v>30</v>
      </c>
      <c r="J33" s="59">
        <v>2012</v>
      </c>
      <c r="K33" s="59">
        <v>12</v>
      </c>
      <c r="L33" s="60">
        <v>167.67</v>
      </c>
      <c r="M33" s="68"/>
      <c r="N33" s="71"/>
      <c r="O33" s="65">
        <v>29</v>
      </c>
      <c r="P33" s="20" t="s">
        <v>30</v>
      </c>
      <c r="Q33" s="59">
        <f>SUM(Tableau573511[[#This Row],[QA]]-Tableau572410[[#This Row],[QA]])</f>
        <v>0</v>
      </c>
      <c r="R33" s="59">
        <f>SUM(Tableau573511[[#This Row],[Parties]]-Tableau572410[[#This Row],[Parties]])</f>
        <v>0</v>
      </c>
      <c r="S33" s="60" t="e">
        <f t="shared" si="1"/>
        <v>#DIV/0!</v>
      </c>
      <c r="T33" s="68"/>
      <c r="U33" s="67"/>
      <c r="V33" s="65">
        <v>29</v>
      </c>
      <c r="W33" s="20" t="s">
        <v>30</v>
      </c>
      <c r="X33" s="59">
        <v>2012</v>
      </c>
      <c r="Y33" s="59">
        <v>12</v>
      </c>
      <c r="Z33" s="59">
        <v>167.67</v>
      </c>
    </row>
    <row r="34" spans="1:26" s="57" customFormat="1" ht="15.75" thickBot="1" x14ac:dyDescent="0.3">
      <c r="A34" s="65">
        <v>27</v>
      </c>
      <c r="B34" s="20" t="s">
        <v>20</v>
      </c>
      <c r="C34" s="59">
        <v>1921</v>
      </c>
      <c r="D34" s="59">
        <v>12</v>
      </c>
      <c r="E34" s="59">
        <v>160.08000000000001</v>
      </c>
      <c r="F34" s="68"/>
      <c r="G34" s="69"/>
      <c r="H34" s="59">
        <v>30</v>
      </c>
      <c r="I34" s="20" t="s">
        <v>20</v>
      </c>
      <c r="J34" s="59">
        <v>2864</v>
      </c>
      <c r="K34" s="59">
        <v>18</v>
      </c>
      <c r="L34" s="60">
        <v>159.11000000000001</v>
      </c>
      <c r="M34" s="59"/>
      <c r="N34" s="59"/>
      <c r="O34" s="59">
        <v>30</v>
      </c>
      <c r="P34" s="20" t="s">
        <v>20</v>
      </c>
      <c r="Q34" s="59">
        <f>SUM(Tableau573511[[#This Row],[QA]]-Tableau572410[[#This Row],[QA]])</f>
        <v>961</v>
      </c>
      <c r="R34" s="59">
        <f>SUM(Tableau573511[[#This Row],[Parties]]-Tableau572410[[#This Row],[Parties]])</f>
        <v>6</v>
      </c>
      <c r="S34" s="60">
        <f t="shared" si="1"/>
        <v>160.16666666666666</v>
      </c>
      <c r="T34" s="59"/>
      <c r="U34" s="59"/>
      <c r="V34" s="59">
        <v>30</v>
      </c>
      <c r="W34" s="20" t="s">
        <v>20</v>
      </c>
      <c r="X34" s="59">
        <v>3825</v>
      </c>
      <c r="Y34" s="59">
        <v>24</v>
      </c>
      <c r="Z34" s="59">
        <v>159.38</v>
      </c>
    </row>
    <row r="35" spans="1:26" s="57" customFormat="1" ht="15.75" thickBot="1" x14ac:dyDescent="0.3">
      <c r="A35" s="59">
        <v>28</v>
      </c>
      <c r="B35" s="20" t="s">
        <v>29</v>
      </c>
      <c r="C35" s="59">
        <v>1053</v>
      </c>
      <c r="D35" s="59">
        <v>6</v>
      </c>
      <c r="E35" s="59">
        <v>175.5</v>
      </c>
      <c r="F35" s="59"/>
      <c r="G35" s="67"/>
      <c r="H35" s="65">
        <v>31</v>
      </c>
      <c r="I35" s="20" t="s">
        <v>60</v>
      </c>
      <c r="J35" s="58">
        <v>0</v>
      </c>
      <c r="K35" s="59">
        <v>0</v>
      </c>
      <c r="L35" s="60">
        <v>0</v>
      </c>
      <c r="M35" s="59"/>
      <c r="N35" s="71"/>
      <c r="O35" s="65">
        <v>31</v>
      </c>
      <c r="P35" s="20" t="s">
        <v>60</v>
      </c>
      <c r="Q35" s="59">
        <f>SUM(Tableau573511[[#This Row],[QA]]-Tableau572410[[#This Row],[QA]])</f>
        <v>942</v>
      </c>
      <c r="R35" s="59">
        <f>SUM(Tableau573511[[#This Row],[Parties]]-Tableau572410[[#This Row],[Parties]])</f>
        <v>6</v>
      </c>
      <c r="S35" s="60">
        <f t="shared" si="1"/>
        <v>157</v>
      </c>
      <c r="T35" s="68"/>
      <c r="U35" s="67"/>
      <c r="V35" s="65">
        <v>31</v>
      </c>
      <c r="W35" s="20" t="s">
        <v>60</v>
      </c>
      <c r="X35" s="59">
        <v>942</v>
      </c>
      <c r="Y35" s="59">
        <v>6</v>
      </c>
      <c r="Z35" s="59">
        <v>157</v>
      </c>
    </row>
    <row r="36" spans="1:26" s="57" customFormat="1" ht="15.75" thickBot="1" x14ac:dyDescent="0.3">
      <c r="A36" s="65">
        <v>29</v>
      </c>
      <c r="B36" s="20" t="s">
        <v>52</v>
      </c>
      <c r="C36" s="59">
        <v>3505</v>
      </c>
      <c r="D36" s="59">
        <v>24</v>
      </c>
      <c r="E36" s="59">
        <v>146.04</v>
      </c>
      <c r="F36" s="72"/>
      <c r="G36" s="67"/>
      <c r="H36" s="59">
        <v>32</v>
      </c>
      <c r="I36" s="20" t="s">
        <v>29</v>
      </c>
      <c r="J36" s="59">
        <v>1053</v>
      </c>
      <c r="K36" s="59">
        <v>6</v>
      </c>
      <c r="L36" s="60">
        <v>175.5</v>
      </c>
      <c r="M36" s="68"/>
      <c r="N36" s="67"/>
      <c r="O36" s="59">
        <v>32</v>
      </c>
      <c r="P36" s="20" t="s">
        <v>29</v>
      </c>
      <c r="Q36" s="59">
        <f>SUM(Tableau573511[[#This Row],[QA]]-Tableau572410[[#This Row],[QA]])</f>
        <v>0</v>
      </c>
      <c r="R36" s="59">
        <f>SUM(Tableau573511[[#This Row],[Parties]]-Tableau572410[[#This Row],[Parties]])</f>
        <v>0</v>
      </c>
      <c r="S36" s="60" t="e">
        <f t="shared" si="1"/>
        <v>#DIV/0!</v>
      </c>
      <c r="T36" s="59"/>
      <c r="V36" s="59">
        <v>32</v>
      </c>
      <c r="W36" s="20" t="s">
        <v>29</v>
      </c>
      <c r="X36" s="59">
        <v>1053</v>
      </c>
      <c r="Y36" s="59">
        <v>6</v>
      </c>
      <c r="Z36" s="59">
        <v>175.5</v>
      </c>
    </row>
    <row r="37" spans="1:26" s="57" customFormat="1" ht="15.75" thickBot="1" x14ac:dyDescent="0.3">
      <c r="A37" s="59">
        <v>30</v>
      </c>
      <c r="B37" s="20" t="s">
        <v>31</v>
      </c>
      <c r="C37" s="59">
        <v>4015</v>
      </c>
      <c r="D37" s="59">
        <v>24</v>
      </c>
      <c r="E37" s="59">
        <v>167.29</v>
      </c>
      <c r="F37" s="59"/>
      <c r="G37" s="73"/>
      <c r="H37" s="65">
        <v>33</v>
      </c>
      <c r="I37" s="20" t="s">
        <v>52</v>
      </c>
      <c r="J37" s="59">
        <v>4434</v>
      </c>
      <c r="K37" s="59">
        <v>30</v>
      </c>
      <c r="L37" s="60">
        <v>147.80000000000001</v>
      </c>
      <c r="M37" s="59"/>
      <c r="N37" s="67"/>
      <c r="O37" s="65">
        <v>33</v>
      </c>
      <c r="P37" s="20" t="s">
        <v>52</v>
      </c>
      <c r="Q37" s="59">
        <f>SUM(Tableau573511[[#This Row],[QA]]-Tableau572410[[#This Row],[QA]])</f>
        <v>0</v>
      </c>
      <c r="R37" s="59">
        <f>SUM(Tableau573511[[#This Row],[Parties]]-Tableau572410[[#This Row],[Parties]])</f>
        <v>0</v>
      </c>
      <c r="S37" s="60" t="e">
        <f t="shared" si="1"/>
        <v>#DIV/0!</v>
      </c>
      <c r="T37" s="59"/>
      <c r="V37" s="65">
        <v>33</v>
      </c>
      <c r="W37" s="20" t="s">
        <v>52</v>
      </c>
      <c r="X37" s="59">
        <v>4434</v>
      </c>
      <c r="Y37" s="59">
        <v>30</v>
      </c>
      <c r="Z37" s="59">
        <v>147.80000000000001</v>
      </c>
    </row>
    <row r="38" spans="1:26" s="57" customFormat="1" ht="15.75" thickBot="1" x14ac:dyDescent="0.3">
      <c r="A38" s="65">
        <v>31</v>
      </c>
      <c r="B38" s="20" t="s">
        <v>22</v>
      </c>
      <c r="C38" s="59">
        <v>4949</v>
      </c>
      <c r="D38" s="59">
        <v>30</v>
      </c>
      <c r="E38" s="59">
        <v>164.97</v>
      </c>
      <c r="F38" s="59"/>
      <c r="H38" s="59">
        <v>34</v>
      </c>
      <c r="I38" s="20" t="s">
        <v>31</v>
      </c>
      <c r="J38" s="59">
        <v>4015</v>
      </c>
      <c r="K38" s="59">
        <v>24</v>
      </c>
      <c r="L38" s="60">
        <v>167.29</v>
      </c>
      <c r="M38" s="59"/>
      <c r="N38" s="67"/>
      <c r="O38" s="59">
        <v>34</v>
      </c>
      <c r="P38" s="20" t="s">
        <v>31</v>
      </c>
      <c r="Q38" s="59">
        <f>SUM(Tableau573511[[#This Row],[QA]]-Tableau572410[[#This Row],[QA]])</f>
        <v>0</v>
      </c>
      <c r="R38" s="59">
        <f>SUM(Tableau573511[[#This Row],[Parties]]-Tableau572410[[#This Row],[Parties]])</f>
        <v>0</v>
      </c>
      <c r="S38" s="60" t="e">
        <f t="shared" si="1"/>
        <v>#DIV/0!</v>
      </c>
      <c r="T38" s="59"/>
      <c r="V38" s="59">
        <v>34</v>
      </c>
      <c r="W38" s="20" t="s">
        <v>31</v>
      </c>
      <c r="X38" s="59">
        <v>4015</v>
      </c>
      <c r="Y38" s="59">
        <v>24</v>
      </c>
      <c r="Z38" s="59">
        <v>167.29</v>
      </c>
    </row>
    <row r="39" spans="1:26" s="57" customFormat="1" ht="15.75" thickBot="1" x14ac:dyDescent="0.3">
      <c r="A39" s="59">
        <v>32</v>
      </c>
      <c r="B39" s="20" t="s">
        <v>34</v>
      </c>
      <c r="C39" s="59">
        <v>1538</v>
      </c>
      <c r="D39" s="59">
        <v>12</v>
      </c>
      <c r="E39" s="59">
        <v>128.16999999999999</v>
      </c>
      <c r="F39" s="59"/>
      <c r="H39" s="65">
        <v>35</v>
      </c>
      <c r="I39" s="20" t="s">
        <v>22</v>
      </c>
      <c r="J39" s="59">
        <v>6984</v>
      </c>
      <c r="K39" s="59">
        <v>42</v>
      </c>
      <c r="L39" s="60">
        <v>166.29</v>
      </c>
      <c r="M39" s="59"/>
      <c r="N39" s="67"/>
      <c r="O39" s="65">
        <v>35</v>
      </c>
      <c r="P39" s="20" t="s">
        <v>22</v>
      </c>
      <c r="Q39" s="59">
        <f>SUM(Tableau573511[[#This Row],[QA]]-Tableau572410[[#This Row],[QA]])</f>
        <v>1031</v>
      </c>
      <c r="R39" s="59">
        <f>SUM(Tableau573511[[#This Row],[Parties]]-Tableau572410[[#This Row],[Parties]])</f>
        <v>6</v>
      </c>
      <c r="S39" s="60">
        <f t="shared" si="1"/>
        <v>171.83333333333334</v>
      </c>
      <c r="T39" s="59"/>
      <c r="V39" s="65">
        <v>35</v>
      </c>
      <c r="W39" s="20" t="s">
        <v>22</v>
      </c>
      <c r="X39" s="59">
        <v>8015</v>
      </c>
      <c r="Y39" s="59">
        <v>48</v>
      </c>
      <c r="Z39" s="59">
        <v>166.98</v>
      </c>
    </row>
    <row r="40" spans="1:26" s="57" customFormat="1" ht="15.75" thickBot="1" x14ac:dyDescent="0.3">
      <c r="A40" s="65">
        <v>33</v>
      </c>
      <c r="B40" s="20" t="s">
        <v>47</v>
      </c>
      <c r="C40" s="59">
        <v>3143</v>
      </c>
      <c r="D40" s="59">
        <v>18</v>
      </c>
      <c r="E40" s="59">
        <v>174.61</v>
      </c>
      <c r="F40" s="59"/>
      <c r="H40" s="59">
        <v>36</v>
      </c>
      <c r="I40" s="20" t="s">
        <v>34</v>
      </c>
      <c r="J40" s="59">
        <v>1538</v>
      </c>
      <c r="K40" s="59">
        <v>12</v>
      </c>
      <c r="L40" s="60">
        <v>128.16999999999999</v>
      </c>
      <c r="M40" s="59"/>
      <c r="N40" s="67"/>
      <c r="O40" s="59">
        <v>36</v>
      </c>
      <c r="P40" s="20" t="s">
        <v>34</v>
      </c>
      <c r="Q40" s="59">
        <f>SUM(Tableau573511[[#This Row],[QA]]-Tableau572410[[#This Row],[QA]])</f>
        <v>0</v>
      </c>
      <c r="R40" s="59">
        <f>SUM(Tableau573511[[#This Row],[Parties]]-Tableau572410[[#This Row],[Parties]])</f>
        <v>0</v>
      </c>
      <c r="S40" s="60" t="e">
        <f t="shared" si="1"/>
        <v>#DIV/0!</v>
      </c>
      <c r="T40" s="59"/>
      <c r="V40" s="59">
        <v>36</v>
      </c>
      <c r="W40" s="20" t="s">
        <v>34</v>
      </c>
      <c r="X40" s="59">
        <v>1538</v>
      </c>
      <c r="Y40" s="59">
        <v>12</v>
      </c>
      <c r="Z40" s="59">
        <v>128.16999999999999</v>
      </c>
    </row>
    <row r="41" spans="1:26" s="57" customFormat="1" ht="15.75" thickBot="1" x14ac:dyDescent="0.3">
      <c r="A41" s="59">
        <v>34</v>
      </c>
      <c r="B41" s="20" t="s">
        <v>26</v>
      </c>
      <c r="C41" s="59">
        <v>4352</v>
      </c>
      <c r="D41" s="59">
        <v>30</v>
      </c>
      <c r="E41" s="59">
        <v>145.07</v>
      </c>
      <c r="F41" s="59"/>
      <c r="H41" s="65">
        <v>37</v>
      </c>
      <c r="I41" s="20" t="s">
        <v>47</v>
      </c>
      <c r="J41" s="59">
        <v>4221</v>
      </c>
      <c r="K41" s="59">
        <v>24</v>
      </c>
      <c r="L41" s="60">
        <v>175.88</v>
      </c>
      <c r="M41" s="59"/>
      <c r="N41" s="67"/>
      <c r="O41" s="65">
        <v>37</v>
      </c>
      <c r="P41" s="20" t="s">
        <v>47</v>
      </c>
      <c r="Q41" s="59">
        <f>SUM(Tableau573511[[#This Row],[QA]]-Tableau572410[[#This Row],[QA]])</f>
        <v>0</v>
      </c>
      <c r="R41" s="59">
        <f>SUM(Tableau573511[[#This Row],[Parties]]-Tableau572410[[#This Row],[Parties]])</f>
        <v>0</v>
      </c>
      <c r="S41" s="60" t="e">
        <f t="shared" si="1"/>
        <v>#DIV/0!</v>
      </c>
      <c r="T41" s="59"/>
      <c r="V41" s="65">
        <v>37</v>
      </c>
      <c r="W41" s="20" t="s">
        <v>47</v>
      </c>
      <c r="X41" s="59">
        <v>4221</v>
      </c>
      <c r="Y41" s="59">
        <v>24</v>
      </c>
      <c r="Z41" s="59">
        <v>175.88</v>
      </c>
    </row>
    <row r="42" spans="1:26" s="57" customFormat="1" ht="15.75" thickBot="1" x14ac:dyDescent="0.3">
      <c r="A42" s="59"/>
      <c r="B42" s="20"/>
      <c r="C42" s="59"/>
      <c r="D42" s="59"/>
      <c r="E42" s="59"/>
      <c r="F42" s="59"/>
      <c r="H42" s="59">
        <v>38</v>
      </c>
      <c r="I42" s="20" t="s">
        <v>26</v>
      </c>
      <c r="J42" s="59">
        <v>6021</v>
      </c>
      <c r="K42" s="59">
        <v>42</v>
      </c>
      <c r="L42" s="60">
        <v>143.36000000000001</v>
      </c>
      <c r="M42" s="59"/>
      <c r="N42" s="67"/>
      <c r="O42" s="59">
        <v>38</v>
      </c>
      <c r="P42" s="20" t="s">
        <v>26</v>
      </c>
      <c r="Q42" s="59">
        <f>SUM(Tableau573511[[#This Row],[QA]]-Tableau572410[[#This Row],[QA]])</f>
        <v>922</v>
      </c>
      <c r="R42" s="59">
        <f>SUM(Tableau573511[[#This Row],[Parties]]-Tableau572410[[#This Row],[Parties]])</f>
        <v>6</v>
      </c>
      <c r="S42" s="60">
        <f t="shared" si="1"/>
        <v>153.66666666666666</v>
      </c>
      <c r="T42" s="59"/>
      <c r="V42" s="59">
        <v>38</v>
      </c>
      <c r="W42" s="20" t="s">
        <v>26</v>
      </c>
      <c r="X42" s="59">
        <v>6943</v>
      </c>
      <c r="Y42" s="59">
        <v>48</v>
      </c>
      <c r="Z42" s="59">
        <v>144.65</v>
      </c>
    </row>
    <row r="43" spans="1:26" s="57" customFormat="1" ht="15.75" thickBot="1" x14ac:dyDescent="0.3">
      <c r="A43" s="65">
        <v>35</v>
      </c>
      <c r="B43" s="20"/>
      <c r="C43" s="59"/>
      <c r="D43" s="59"/>
      <c r="E43" s="59"/>
      <c r="F43" s="59"/>
      <c r="H43" s="65">
        <v>39</v>
      </c>
      <c r="I43" s="20"/>
      <c r="J43" s="59">
        <f>SUM(Tableau573511[[#This Row],[QA]]-Tableau5739[[#This Row],[QA]])</f>
        <v>0</v>
      </c>
      <c r="K43" s="59"/>
      <c r="L43" s="74" t="e">
        <f>SUM(Tableau572410[[#This Row],[QA]]/Tableau572410[[#This Row],[Parties]])</f>
        <v>#DIV/0!</v>
      </c>
      <c r="M43" s="59"/>
      <c r="N43" s="67"/>
      <c r="O43" s="65">
        <v>39</v>
      </c>
      <c r="P43" s="20"/>
      <c r="Q43" s="59">
        <f>SUM(Tableau573511[[#This Row],[QA]]-Tableau572410[[#This Row],[QA]])</f>
        <v>0</v>
      </c>
      <c r="R43" s="59"/>
      <c r="S43" s="60" t="e">
        <f t="shared" si="0"/>
        <v>#DIV/0!</v>
      </c>
      <c r="T43" s="59"/>
      <c r="V43" s="65">
        <v>39</v>
      </c>
      <c r="W43" s="20"/>
      <c r="X43" s="59"/>
      <c r="Y43" s="59"/>
      <c r="Z43" s="59"/>
    </row>
    <row r="44" spans="1:26" s="57" customFormat="1" ht="15.75" thickBot="1" x14ac:dyDescent="0.3">
      <c r="A44" s="59">
        <v>36</v>
      </c>
      <c r="B44" s="20"/>
      <c r="C44" s="59"/>
      <c r="D44" s="59"/>
      <c r="E44" s="59"/>
      <c r="F44" s="59"/>
      <c r="H44" s="59">
        <v>40</v>
      </c>
      <c r="I44" s="20"/>
      <c r="J44" s="59">
        <f>SUM(Tableau573511[[#This Row],[QA]]-Tableau5739[[#This Row],[QA]])</f>
        <v>0</v>
      </c>
      <c r="K44" s="59"/>
      <c r="L44" s="74" t="e">
        <f>SUM(Tableau572410[[#This Row],[QA]]/Tableau572410[[#This Row],[Parties]])</f>
        <v>#DIV/0!</v>
      </c>
      <c r="M44" s="59"/>
      <c r="N44" s="67"/>
      <c r="O44" s="59">
        <v>40</v>
      </c>
      <c r="P44" s="20"/>
      <c r="Q44" s="59">
        <f>SUM(Tableau573511[[#This Row],[QA]]-Tableau572410[[#This Row],[QA]])</f>
        <v>0</v>
      </c>
      <c r="R44" s="59"/>
      <c r="S44" s="60" t="e">
        <f t="shared" si="0"/>
        <v>#DIV/0!</v>
      </c>
      <c r="T44" s="59"/>
      <c r="V44" s="59">
        <v>40</v>
      </c>
      <c r="W44" s="20"/>
      <c r="X44" s="59"/>
      <c r="Y44" s="59"/>
      <c r="Z44" s="59"/>
    </row>
    <row r="45" spans="1:26" s="57" customFormat="1" ht="15.75" thickBot="1" x14ac:dyDescent="0.3">
      <c r="A45" s="65">
        <v>37</v>
      </c>
      <c r="B45" s="20"/>
      <c r="C45" s="59"/>
      <c r="D45" s="59"/>
      <c r="E45" s="59"/>
      <c r="F45" s="59"/>
      <c r="H45" s="65">
        <v>41</v>
      </c>
      <c r="I45" s="20"/>
      <c r="J45" s="59">
        <f>SUM(Tableau573511[[#This Row],[QA]]-Tableau5739[[#This Row],[QA]])</f>
        <v>0</v>
      </c>
      <c r="K45" s="59"/>
      <c r="L45" s="74" t="e">
        <f>SUM(Tableau572410[[#This Row],[QA]]/Tableau572410[[#This Row],[Parties]])</f>
        <v>#DIV/0!</v>
      </c>
      <c r="M45" s="59"/>
      <c r="N45" s="67"/>
      <c r="O45" s="65">
        <v>41</v>
      </c>
      <c r="P45" s="20"/>
      <c r="Q45" s="59">
        <f>SUM(Tableau573511[[#This Row],[QA]]-Tableau572410[[#This Row],[QA]])</f>
        <v>0</v>
      </c>
      <c r="R45" s="59"/>
      <c r="S45" s="60" t="e">
        <f t="shared" si="0"/>
        <v>#DIV/0!</v>
      </c>
      <c r="T45" s="59"/>
      <c r="V45" s="65">
        <v>41</v>
      </c>
      <c r="W45" s="20"/>
      <c r="X45" s="59"/>
      <c r="Y45" s="59"/>
      <c r="Z45" s="59"/>
    </row>
    <row r="46" spans="1:26" s="57" customFormat="1" ht="15.75" thickBot="1" x14ac:dyDescent="0.3">
      <c r="A46" s="59">
        <v>38</v>
      </c>
      <c r="B46" s="20"/>
      <c r="C46" s="59"/>
      <c r="D46" s="59"/>
      <c r="E46" s="59"/>
      <c r="F46" s="59"/>
      <c r="H46" s="59">
        <v>42</v>
      </c>
      <c r="I46" s="20"/>
      <c r="J46" s="59">
        <f>SUM(Tableau573511[[#This Row],[QA]]-Tableau5739[[#This Row],[QA]])</f>
        <v>0</v>
      </c>
      <c r="K46" s="59"/>
      <c r="L46" s="74" t="e">
        <f>SUM(Tableau572410[[#This Row],[QA]]/Tableau572410[[#This Row],[Parties]])</f>
        <v>#DIV/0!</v>
      </c>
      <c r="M46" s="59"/>
      <c r="N46" s="67"/>
      <c r="O46" s="59">
        <v>42</v>
      </c>
      <c r="P46" s="20"/>
      <c r="Q46" s="59">
        <f>SUM(Tableau573511[[#This Row],[QA]]-Tableau572410[[#This Row],[QA]])</f>
        <v>0</v>
      </c>
      <c r="R46" s="59"/>
      <c r="S46" s="60" t="e">
        <f t="shared" si="0"/>
        <v>#DIV/0!</v>
      </c>
      <c r="T46" s="59"/>
      <c r="V46" s="59">
        <v>42</v>
      </c>
      <c r="W46" s="20"/>
      <c r="X46" s="59"/>
      <c r="Y46" s="59"/>
      <c r="Z46" s="59"/>
    </row>
    <row r="47" spans="1:26" s="57" customFormat="1" ht="15.75" thickBot="1" x14ac:dyDescent="0.3">
      <c r="A47" s="65">
        <v>39</v>
      </c>
      <c r="B47" s="20"/>
      <c r="C47" s="59"/>
      <c r="D47" s="59"/>
      <c r="E47" s="59"/>
      <c r="F47" s="59"/>
      <c r="H47" s="63"/>
      <c r="J47" s="75">
        <f>SUM(Tableau572410[QA])</f>
        <v>156624</v>
      </c>
      <c r="K47" s="75">
        <f>SUM(Tableau572410[Parties])</f>
        <v>960</v>
      </c>
      <c r="L47" s="76">
        <f>SUM(J47/K47)</f>
        <v>163.15</v>
      </c>
      <c r="O47" s="63"/>
      <c r="Q47" s="75">
        <f>SUM(Tableau5724102[QA])</f>
        <v>18575</v>
      </c>
      <c r="R47" s="75">
        <f>SUM(Tableau5724102[Parties])</f>
        <v>108</v>
      </c>
      <c r="S47" s="76">
        <f>SUM(Q47/R47)</f>
        <v>171.99074074074073</v>
      </c>
      <c r="V47" s="63"/>
      <c r="X47" s="63"/>
      <c r="Y47" s="63"/>
      <c r="Z47" s="63"/>
    </row>
    <row r="48" spans="1:26" s="57" customFormat="1" x14ac:dyDescent="0.25">
      <c r="A48" s="63"/>
      <c r="B48" s="77"/>
      <c r="C48" s="78">
        <f>SUBTOTAL(109,Tableau5739[QA])</f>
        <v>121420</v>
      </c>
      <c r="D48" s="78">
        <f>SUBTOTAL(109,Tableau5739[Parties])</f>
        <v>744</v>
      </c>
      <c r="E48" s="79">
        <f>SUM(Tableau5739[[#Totals],[QA]]/Tableau5739[[#Totals],[Parties]])</f>
        <v>163.19892473118279</v>
      </c>
      <c r="F48" s="73"/>
      <c r="H48" s="63"/>
      <c r="J48" s="63"/>
      <c r="K48" s="63"/>
      <c r="L48" s="64"/>
      <c r="V48" s="63"/>
      <c r="X48" s="75">
        <f>SUM(X5:X47)</f>
        <v>175199</v>
      </c>
      <c r="Y48" s="75">
        <f>SUM(Y5:Y47)</f>
        <v>1068</v>
      </c>
      <c r="Z48" s="76">
        <f>SUM(X48/Y48)</f>
        <v>164.04400749063672</v>
      </c>
    </row>
    <row r="49" spans="1:26" s="57" customFormat="1" x14ac:dyDescent="0.25">
      <c r="A49" s="63"/>
      <c r="C49" s="63"/>
      <c r="D49" s="63"/>
      <c r="E49" s="64"/>
      <c r="H49" s="63"/>
      <c r="J49" s="63"/>
      <c r="K49" s="63"/>
      <c r="L49" s="64"/>
      <c r="V49" s="63"/>
      <c r="X49" s="63"/>
      <c r="Y49" s="63"/>
      <c r="Z49" s="64"/>
    </row>
  </sheetData>
  <mergeCells count="8">
    <mergeCell ref="A1:E1"/>
    <mergeCell ref="H1:L1"/>
    <mergeCell ref="V1:Z1"/>
    <mergeCell ref="A2:E2"/>
    <mergeCell ref="H2:L2"/>
    <mergeCell ref="V2:Z2"/>
    <mergeCell ref="O1:S1"/>
    <mergeCell ref="O2:S2"/>
  </mergeCells>
  <phoneticPr fontId="16" type="noConversion"/>
  <hyperlinks>
    <hyperlink ref="I9" r:id="rId1" display="https://bowling.lexerbowling.com/bowlingdelapraille/solitairegeneve2023-2024/pl011.htm" xr:uid="{ACFEACD6-8528-44D6-884B-A64F825D898C}"/>
    <hyperlink ref="I20" r:id="rId2" display="https://bowling.lexerbowling.com/bowlingdelapraille/solitairegeneve2023-2024/pl013.htm" xr:uid="{30C6DE3B-1EEC-4468-BBE1-BA80EE302413}"/>
    <hyperlink ref="I11" r:id="rId3" display="https://bowling.lexerbowling.com/bowlingdelapraille/solitairegeneve2023-2024/pl002.htm" xr:uid="{2194EF5A-AD3B-4D23-A4C8-D5B562EC7EE6}"/>
    <hyperlink ref="I13" r:id="rId4" display="https://bowling.lexerbowling.com/bowlingdelapraille/solitairegeneve2023-2024/pl00F.htm" xr:uid="{D9C53FE7-5F6E-4B59-9E29-A854EABE2798}"/>
    <hyperlink ref="I30" r:id="rId5" display="https://bowling.lexerbowling.com/bowlingdelapraille/solitairegeneve2023-2024/pl007.htm" xr:uid="{BED99B5A-2F1B-4BC4-96AD-BCB778E851D6}"/>
    <hyperlink ref="I15" r:id="rId6" display="https://bowling.lexerbowling.com/bowlingdelapraille/solitairegeneve2023-2024/pl012.htm" xr:uid="{6AE09788-360B-4A0F-8F49-9CB169FBD008}"/>
    <hyperlink ref="I12" r:id="rId7" display="https://bowling.lexerbowling.com/bowlingdelapraille/solitairegeneve2023-2024/pl00E.htm" xr:uid="{3AA4FF85-0EB9-4CBB-9801-6F06D1A8B888}"/>
    <hyperlink ref="I39" r:id="rId8" display="https://bowling.lexerbowling.com/bowlingdelapraille/solitairegeneve2023-2024/pl017.htm" xr:uid="{DB6679C7-312E-460B-B2E9-A763637BAF5C}"/>
    <hyperlink ref="I17" r:id="rId9" display="https://bowling.lexerbowling.com/bowlingdelapraille/solitairegeneve2023-2024/pl01B.htm" xr:uid="{A0C2274D-EC64-48F1-AC68-98A36D932C4C}"/>
    <hyperlink ref="I26" r:id="rId10" display="https://bowling.lexerbowling.com/bowlingdelapraille/solitairegeneve2023-2024/pl014.htm" xr:uid="{CDB1054E-EF96-4B80-BFFE-E9239716A128}"/>
    <hyperlink ref="I6" r:id="rId11" display="https://bowling.lexerbowling.com/bowlingdelapraille/solitairegeneve2023-2024/pl008.htm" xr:uid="{E95156CA-4081-4CFC-8D77-446085607733}"/>
    <hyperlink ref="I14" r:id="rId12" display="https://bowling.lexerbowling.com/bowlingdelapraille/solitairegeneve2023-2024/pl006.htm" xr:uid="{AEF26737-3FAF-48E3-889F-797C2F06C579}"/>
    <hyperlink ref="I22" r:id="rId13" display="https://bowling.lexerbowling.com/bowlingdelapraille/solitairegeneve2023-2024/pl016.htm" xr:uid="{57D8689B-61A5-474D-AA46-BE3331A1A5CE}"/>
    <hyperlink ref="I37" r:id="rId14" display="https://bowling.lexerbowling.com/bowlingdelapraille/solitairegeneve2023-2024/pl020.htm" xr:uid="{14C4E6B4-08CA-48DB-931A-500398FBB9A1}"/>
    <hyperlink ref="I41" r:id="rId15" display="https://bowling.lexerbowling.com/bowlingdelapraille/solitairegeneve2023-2024/pl003.htm" xr:uid="{27302435-88D6-465E-96B2-795A37BFE705}"/>
    <hyperlink ref="I42" r:id="rId16" display="https://bowling.lexerbowling.com/bowlingdelapraille/solitairegeneve2023-2024/pl01C.htm" xr:uid="{52871283-0759-452E-8CDA-38939D76E48F}"/>
    <hyperlink ref="I38" r:id="rId17" display="https://bowling.lexerbowling.com/bowlingdelapraille/solitairegeneve2023-2024/pl01D.htm" xr:uid="{372E36CE-7D08-4750-9895-45CE549102E1}"/>
    <hyperlink ref="I29" r:id="rId18" display="https://bowling.lexerbowling.com/bowlingdelapraille/solitairegeneve2023-2024/pl010.htm" xr:uid="{45113DDB-1C9D-413C-BE6E-5235EBF873F0}"/>
    <hyperlink ref="I33" r:id="rId19" display="https://bowling.lexerbowling.com/bowlingdelapraille/solitairegeneve2023-2024/pl015.htm" xr:uid="{05F3C5F2-413C-46DD-A219-75D9F218E892}"/>
    <hyperlink ref="I19" r:id="rId20" display="https://bowling.lexerbowling.com/bowlingdelapraille/solitairegeneve2023-2024/pl021.htm" xr:uid="{C9D00766-1BDA-4E13-B4B2-15D776C6B674}"/>
    <hyperlink ref="I7" r:id="rId21" display="https://bowling.lexerbowling.com/bowlingdelapraille/solitairegeneve2023-2024/pl001.htm" xr:uid="{A3BA02D2-6756-44E9-B678-2F618C880CEE}"/>
    <hyperlink ref="I18" r:id="rId22" display="https://bowling.lexerbowling.com/bowlingdelapraille/solitairegeneve2023-2024/pl00C.htm" xr:uid="{BA8B5D38-E2AC-4302-9AC5-E83C2BDEDB5C}"/>
    <hyperlink ref="I31" r:id="rId23" display="https://bowling.lexerbowling.com/bowlingdelapraille/solitairegeneve2023-2024/pl019.htm" xr:uid="{D41C473B-1058-4A3D-886A-7F68B7F5E850}"/>
    <hyperlink ref="I24" r:id="rId24" display="https://bowling.lexerbowling.com/bowlingdelapraille/solitairegeneve2023-2024/pl009.htm" xr:uid="{CDDE5485-EE65-412C-BEFB-F03142A5EE07}"/>
    <hyperlink ref="I34" r:id="rId25" display="https://bowling.lexerbowling.com/bowlingdelapraille/solitairegeneve2023-2024/pl01F.htm" xr:uid="{02F65ED6-1A59-4E53-95CA-49FCD9733B1D}"/>
    <hyperlink ref="I8" r:id="rId26" display="https://bowling.lexerbowling.com/bowlingdelapraille/solitairegeneve2023-2024/pl026.htm" xr:uid="{D5BABF40-8B07-4180-BC5E-B6CC275E55D8}"/>
    <hyperlink ref="I16" r:id="rId27" display="https://bowling.lexerbowling.com/bowlingdelapraille/solitairegeneve2023-2024/pl01A.htm" xr:uid="{C4623829-EB8E-44AC-9059-0CBCA3B380C8}"/>
    <hyperlink ref="I21" r:id="rId28" display="https://bowling.lexerbowling.com/bowlingdelapraille/solitairegeneve2023-2024/pl004.htm" xr:uid="{246156E2-00ED-4F0F-A76B-F67ED7663BA2}"/>
    <hyperlink ref="I27" r:id="rId29" display="https://bowling.lexerbowling.com/bowlingdelapraille/solitairegeneve2023-2024/pl01E.htm" xr:uid="{AE4D18A9-F9A6-42B1-B793-ADA0626F7F41}"/>
    <hyperlink ref="I5" r:id="rId30" display="https://bowling.lexerbowling.com/bowlingdelapraille/solitairegeneve2023-2024/pl005.htm" xr:uid="{76E25273-ED61-43EF-A6D7-658257036103}"/>
    <hyperlink ref="I32" r:id="rId31" display="https://bowling.lexerbowling.com/bowlingdelapraille/solitairegeneve2023-2024/pl024.htm" xr:uid="{BB2A24B2-7A80-41A8-9A31-F46448D9CED4}"/>
    <hyperlink ref="I36" r:id="rId32" display="https://bowling.lexerbowling.com/bowlingdelapraille/solitairegeneve2023-2024/pl00B.htm" xr:uid="{488BFC68-4FB7-4AFF-907B-F637EEFDCB91}"/>
    <hyperlink ref="I10" r:id="rId33" display="https://bowling.lexerbowling.com/bowlingdelapraille/solitairegeneve2023-2024/pl022.htm" xr:uid="{9494DD63-E93A-45DB-8568-F5CE8DAA38A7}"/>
    <hyperlink ref="I40" r:id="rId34" display="https://bowling.lexerbowling.com/bowlingdelapraille/solitairegeneve2023-2024/pl018.htm" xr:uid="{55E4E979-D5F7-41C8-B9A6-823C1636BE75}"/>
    <hyperlink ref="I28" r:id="rId35" display="https://bowling.lexerbowling.com/bowlingdelapraille/solitairegeneve2023-2024/pl023.htm" xr:uid="{F5F6ECA2-3613-4FE6-BEC2-8F1DE6330B04}"/>
    <hyperlink ref="I23" r:id="rId36" display="https://bowling.lexerbowling.com/bowlingdelapraille/solitairegeneve2023-2024/pl00D.htm" xr:uid="{F281E29B-278F-4018-8C59-AD93E49851CC}"/>
    <hyperlink ref="I25" r:id="rId37" display="https://bowling.lexerbowling.com/bowlingdelapraille/solitairegeneve2023-2024/pl025.htm" xr:uid="{D131C94F-12AE-49C0-A46C-F38DA6D485D1}"/>
    <hyperlink ref="B8" r:id="rId38" display="https://bowling.lexerbowling.com/bowlingdelapraille/solitairegeneve2023-2024/pl026.htm" xr:uid="{1376D9A8-A668-4C5B-A7FC-B3946B80DC42}"/>
    <hyperlink ref="W9" r:id="rId39" display="https://bowling.lexerbowling.com/bowlingdelapraille/solitairegeneve2023-2024/pl011.htm" xr:uid="{D85ACF51-E55A-4FF5-BA60-3E7E3812B4CC}"/>
    <hyperlink ref="W20" r:id="rId40" display="https://bowling.lexerbowling.com/bowlingdelapraille/solitairegeneve2023-2024/pl013.htm" xr:uid="{99189865-F632-49D6-A2D3-6031296EC887}"/>
    <hyperlink ref="W11" r:id="rId41" display="https://bowling.lexerbowling.com/bowlingdelapraille/solitairegeneve2023-2024/pl002.htm" xr:uid="{359C0989-5DD5-44BF-8859-9E2B2E7E46E0}"/>
    <hyperlink ref="W13" r:id="rId42" display="https://bowling.lexerbowling.com/bowlingdelapraille/solitairegeneve2023-2024/pl00F.htm" xr:uid="{E5695F39-6C36-4BDA-BE00-837516AF82FD}"/>
    <hyperlink ref="W15" r:id="rId43" display="https://bowling.lexerbowling.com/bowlingdelapraille/solitairegeneve2023-2024/pl012.htm" xr:uid="{EAAD0F81-38DC-4DED-A456-E7C1770624B6}"/>
    <hyperlink ref="W39" r:id="rId44" display="https://bowling.lexerbowling.com/bowlingdelapraille/solitairegeneve2023-2024/pl017.htm" xr:uid="{6AF5849C-06AA-4973-A02D-F34BECF1A21A}"/>
    <hyperlink ref="W30" r:id="rId45" display="https://bowling.lexerbowling.com/bowlingdelapraille/solitairegeneve2023-2024/pl007.htm" xr:uid="{C6796D4E-429E-4D5A-A821-C124CCBF4BAE}"/>
    <hyperlink ref="W22" r:id="rId46" display="https://bowling.lexerbowling.com/bowlingdelapraille/solitairegeneve2023-2024/pl016.htm" xr:uid="{8AE83C28-F6DC-4CC2-BD8D-2FEEA7E82D52}"/>
    <hyperlink ref="W6" r:id="rId47" display="https://bowling.lexerbowling.com/bowlingdelapraille/solitairegeneve2023-2024/pl008.htm" xr:uid="{B71277DF-E847-432C-8D5B-0D69B1A93681}"/>
    <hyperlink ref="W26" r:id="rId48" display="https://bowling.lexerbowling.com/bowlingdelapraille/solitairegeneve2023-2024/pl014.htm" xr:uid="{C78F4083-88CF-48EE-B97B-DB66D9D5AAEA}"/>
    <hyperlink ref="W17" r:id="rId49" display="https://bowling.lexerbowling.com/bowlingdelapraille/solitairegeneve2023-2024/pl01B.htm" xr:uid="{AC65BF9A-9FAC-46BE-9A48-0DE0D8FFEA5C}"/>
    <hyperlink ref="W12" r:id="rId50" display="https://bowling.lexerbowling.com/bowlingdelapraille/solitairegeneve2023-2024/pl00E.htm" xr:uid="{DC321FF4-32E3-40B4-A538-B9A02CC99AC9}"/>
    <hyperlink ref="W14" r:id="rId51" display="https://bowling.lexerbowling.com/bowlingdelapraille/solitairegeneve2023-2024/pl006.htm" xr:uid="{F93DE753-FF75-4C2F-BA94-ADA711EF460A}"/>
    <hyperlink ref="W42" r:id="rId52" display="https://bowling.lexerbowling.com/bowlingdelapraille/solitairegeneve2023-2024/pl01C.htm" xr:uid="{58FA807D-0933-4CB3-8D2F-3AF35931F647}"/>
    <hyperlink ref="W37" r:id="rId53" display="https://bowling.lexerbowling.com/bowlingdelapraille/solitairegeneve2023-2024/pl020.htm" xr:uid="{258E6341-9FA8-40BD-B374-F37A364BA911}"/>
    <hyperlink ref="W41" r:id="rId54" display="https://bowling.lexerbowling.com/bowlingdelapraille/solitairegeneve2023-2024/pl003.htm" xr:uid="{399D2718-E3FB-4BEE-BF93-C72DDEE720B5}"/>
    <hyperlink ref="W38" r:id="rId55" display="https://bowling.lexerbowling.com/bowlingdelapraille/solitairegeneve2023-2024/pl01D.htm" xr:uid="{C61DD9F6-52AD-479C-B7CC-83CB2B768BEF}"/>
    <hyperlink ref="W29" r:id="rId56" display="https://bowling.lexerbowling.com/bowlingdelapraille/solitairegeneve2023-2024/pl010.htm" xr:uid="{2978EA31-C01A-4392-B1B9-7D2F3AA2B3D0}"/>
    <hyperlink ref="W21" r:id="rId57" display="https://bowling.lexerbowling.com/bowlingdelapraille/solitairegeneve2023-2024/pl004.htm" xr:uid="{309775A5-2B27-4862-A135-BFC9BC8D3F42}"/>
    <hyperlink ref="W8" r:id="rId58" display="https://bowling.lexerbowling.com/bowlingdelapraille/solitairegeneve2023-2024/pl026.htm" xr:uid="{BAEE8632-EE61-438A-8390-8CAD231D6025}"/>
    <hyperlink ref="W33" r:id="rId59" display="https://bowling.lexerbowling.com/bowlingdelapraille/solitairegeneve2023-2024/pl015.htm" xr:uid="{6C95FB90-3DAC-4520-8E76-67DA06427653}"/>
    <hyperlink ref="W34" r:id="rId60" display="https://bowling.lexerbowling.com/bowlingdelapraille/solitairegeneve2023-2024/pl01F.htm" xr:uid="{5F4C35EC-626E-4B71-AF79-CCFF147680EF}"/>
    <hyperlink ref="W19" r:id="rId61" display="https://bowling.lexerbowling.com/bowlingdelapraille/solitairegeneve2023-2024/pl021.htm" xr:uid="{ECEF1B35-C911-4449-8A1A-C489B62388F2}"/>
    <hyperlink ref="W7" r:id="rId62" display="https://bowling.lexerbowling.com/bowlingdelapraille/solitairegeneve2023-2024/pl001.htm" xr:uid="{A321A8DF-A1DE-49B5-A24A-4B856ADF0738}"/>
    <hyperlink ref="W16" r:id="rId63" display="https://bowling.lexerbowling.com/bowlingdelapraille/solitairegeneve2023-2024/pl01A.htm" xr:uid="{A3B7BE2B-15E8-4420-87EA-B941E0C013C1}"/>
    <hyperlink ref="W18" r:id="rId64" display="https://bowling.lexerbowling.com/bowlingdelapraille/solitairegeneve2023-2024/pl00C.htm" xr:uid="{1EA47BC2-FA15-433A-A6E1-0BC2A47066CC}"/>
    <hyperlink ref="W27" r:id="rId65" display="https://bowling.lexerbowling.com/bowlingdelapraille/solitairegeneve2023-2024/pl01E.htm" xr:uid="{8AED7F65-C536-412E-8BA9-05AD46D407FC}"/>
    <hyperlink ref="W31" r:id="rId66" display="https://bowling.lexerbowling.com/bowlingdelapraille/solitairegeneve2023-2024/pl019.htm" xr:uid="{210A4D58-84CD-4E25-B986-705047320F4A}"/>
    <hyperlink ref="W24" r:id="rId67" display="https://bowling.lexerbowling.com/bowlingdelapraille/solitairegeneve2023-2024/pl009.htm" xr:uid="{5E6F6478-9E81-40E0-9966-FF0765897E59}"/>
    <hyperlink ref="W25" r:id="rId68" display="https://bowling.lexerbowling.com/bowlingdelapraille/solitairegeneve2023-2024/pl025.htm" xr:uid="{B94A79EA-3A0C-4F9C-AE6E-80E90D807E21}"/>
    <hyperlink ref="W5" r:id="rId69" display="https://bowling.lexerbowling.com/bowlingdelapraille/solitairegeneve2023-2024/pl005.htm" xr:uid="{82B24678-57E4-4C7E-B4B5-29D18C2215CC}"/>
    <hyperlink ref="W32" r:id="rId70" display="https://bowling.lexerbowling.com/bowlingdelapraille/solitairegeneve2023-2024/pl024.htm" xr:uid="{A0C99B93-4FA4-4E2A-B136-E257A3DE3880}"/>
    <hyperlink ref="W36" r:id="rId71" display="https://bowling.lexerbowling.com/bowlingdelapraille/solitairegeneve2023-2024/pl00B.htm" xr:uid="{10C80D5F-CEC3-4456-B2C8-E1005A10862A}"/>
    <hyperlink ref="W10" r:id="rId72" display="https://bowling.lexerbowling.com/bowlingdelapraille/solitairegeneve2023-2024/pl022.htm" xr:uid="{BBE394AD-0779-4424-92B0-B6C0C6FE71CE}"/>
    <hyperlink ref="W40" r:id="rId73" display="https://bowling.lexerbowling.com/bowlingdelapraille/solitairegeneve2023-2024/pl018.htm" xr:uid="{1A4EC0AA-3538-4968-9717-06B02C12A26D}"/>
    <hyperlink ref="W35" r:id="rId74" display="https://bowling.lexerbowling.com/bowlingdelapraille/solitairegeneve2023-2024/pl027.htm" xr:uid="{27DE0A3E-C858-47F5-84E3-F2C0FA041B9D}"/>
    <hyperlink ref="W28" r:id="rId75" display="https://bowling.lexerbowling.com/bowlingdelapraille/solitairegeneve2023-2024/pl023.htm" xr:uid="{B86BF1BD-266B-44B3-9033-7FC5D4195C77}"/>
    <hyperlink ref="W23" r:id="rId76" display="https://bowling.lexerbowling.com/bowlingdelapraille/solitairegeneve2023-2024/pl00D.htm" xr:uid="{75D7F88E-A690-4A0F-89FA-EA8A1180B299}"/>
    <hyperlink ref="P9" r:id="rId77" display="https://bowling.lexerbowling.com/bowlingdelapraille/solitairegeneve2023-2024/pl011.htm" xr:uid="{9022A117-2A82-4603-8E78-B05E84203643}"/>
    <hyperlink ref="P20" r:id="rId78" display="https://bowling.lexerbowling.com/bowlingdelapraille/solitairegeneve2023-2024/pl013.htm" xr:uid="{91DF660F-4FDF-42EE-A303-96EB6A117232}"/>
    <hyperlink ref="P11" r:id="rId79" display="https://bowling.lexerbowling.com/bowlingdelapraille/solitairegeneve2023-2024/pl002.htm" xr:uid="{7C69BF75-3759-48E5-A3A0-82E24F5C8124}"/>
    <hyperlink ref="P13" r:id="rId80" display="https://bowling.lexerbowling.com/bowlingdelapraille/solitairegeneve2023-2024/pl00F.htm" xr:uid="{E2204A0E-BBEF-4440-8568-C9E896F2836C}"/>
    <hyperlink ref="P15" r:id="rId81" display="https://bowling.lexerbowling.com/bowlingdelapraille/solitairegeneve2023-2024/pl012.htm" xr:uid="{92D4A377-B156-4A2A-A5A5-5B531EC2779C}"/>
    <hyperlink ref="P39" r:id="rId82" display="https://bowling.lexerbowling.com/bowlingdelapraille/solitairegeneve2023-2024/pl017.htm" xr:uid="{F9EC89EF-1ADC-49A5-A24A-87E94D691DD0}"/>
    <hyperlink ref="P30" r:id="rId83" display="https://bowling.lexerbowling.com/bowlingdelapraille/solitairegeneve2023-2024/pl007.htm" xr:uid="{FBDFF4FA-3D36-40C7-B93B-A1C732FBC246}"/>
    <hyperlink ref="P22" r:id="rId84" display="https://bowling.lexerbowling.com/bowlingdelapraille/solitairegeneve2023-2024/pl016.htm" xr:uid="{29F08CD2-B0CF-47FC-A292-B0C3ADDF8ECE}"/>
    <hyperlink ref="P6" r:id="rId85" display="https://bowling.lexerbowling.com/bowlingdelapraille/solitairegeneve2023-2024/pl008.htm" xr:uid="{73B8FAFF-B988-4B45-A227-74541739AB26}"/>
    <hyperlink ref="P26" r:id="rId86" display="https://bowling.lexerbowling.com/bowlingdelapraille/solitairegeneve2023-2024/pl014.htm" xr:uid="{2A67C18F-A52A-44B8-ABBE-349995311EC7}"/>
    <hyperlink ref="P17" r:id="rId87" display="https://bowling.lexerbowling.com/bowlingdelapraille/solitairegeneve2023-2024/pl01B.htm" xr:uid="{8EA443E2-8275-4FD3-81E3-42533D7566D0}"/>
    <hyperlink ref="P12" r:id="rId88" display="https://bowling.lexerbowling.com/bowlingdelapraille/solitairegeneve2023-2024/pl00E.htm" xr:uid="{5FAFEB02-8DD2-469E-9B48-3330DB1E443D}"/>
    <hyperlink ref="P14" r:id="rId89" display="https://bowling.lexerbowling.com/bowlingdelapraille/solitairegeneve2023-2024/pl006.htm" xr:uid="{2BA8D9DC-2C68-4934-9AC6-06D686EE43A6}"/>
    <hyperlink ref="P42" r:id="rId90" display="https://bowling.lexerbowling.com/bowlingdelapraille/solitairegeneve2023-2024/pl01C.htm" xr:uid="{FA17CA6E-C436-42F3-AF61-F13006A87FA9}"/>
    <hyperlink ref="P37" r:id="rId91" display="https://bowling.lexerbowling.com/bowlingdelapraille/solitairegeneve2023-2024/pl020.htm" xr:uid="{56D4B7A6-B7C5-46BB-B4E4-8B3353105E47}"/>
    <hyperlink ref="P41" r:id="rId92" display="https://bowling.lexerbowling.com/bowlingdelapraille/solitairegeneve2023-2024/pl003.htm" xr:uid="{6806C69F-E556-4E8C-BFEB-3B06D932213D}"/>
    <hyperlink ref="P38" r:id="rId93" display="https://bowling.lexerbowling.com/bowlingdelapraille/solitairegeneve2023-2024/pl01D.htm" xr:uid="{539D4C29-C408-4C0F-A413-41B02E308861}"/>
    <hyperlink ref="P29" r:id="rId94" display="https://bowling.lexerbowling.com/bowlingdelapraille/solitairegeneve2023-2024/pl010.htm" xr:uid="{94C3A2F1-C486-42D7-A373-E88095AED264}"/>
    <hyperlink ref="P21" r:id="rId95" display="https://bowling.lexerbowling.com/bowlingdelapraille/solitairegeneve2023-2024/pl004.htm" xr:uid="{666E02D2-2A44-4069-A5AA-154C3EAB51CC}"/>
    <hyperlink ref="P8" r:id="rId96" display="https://bowling.lexerbowling.com/bowlingdelapraille/solitairegeneve2023-2024/pl026.htm" xr:uid="{CA9DA589-322F-469C-A7BA-156C11371B59}"/>
    <hyperlink ref="P33" r:id="rId97" display="https://bowling.lexerbowling.com/bowlingdelapraille/solitairegeneve2023-2024/pl015.htm" xr:uid="{66C5CE64-9CFE-465E-A26E-16579F8717D5}"/>
    <hyperlink ref="P34" r:id="rId98" display="https://bowling.lexerbowling.com/bowlingdelapraille/solitairegeneve2023-2024/pl01F.htm" xr:uid="{6F4D7C50-ECB0-4F48-B9A0-D1474B0D9C8C}"/>
    <hyperlink ref="P19" r:id="rId99" display="https://bowling.lexerbowling.com/bowlingdelapraille/solitairegeneve2023-2024/pl021.htm" xr:uid="{3F3ED93B-CBF8-4460-9304-600D599AADE8}"/>
    <hyperlink ref="P7" r:id="rId100" display="https://bowling.lexerbowling.com/bowlingdelapraille/solitairegeneve2023-2024/pl001.htm" xr:uid="{4AEE4984-0D70-43C3-9084-1ED3ABD2E8EA}"/>
    <hyperlink ref="P16" r:id="rId101" display="https://bowling.lexerbowling.com/bowlingdelapraille/solitairegeneve2023-2024/pl01A.htm" xr:uid="{D1F3C2F0-A742-45AF-AE95-F9644444FDF1}"/>
    <hyperlink ref="P18" r:id="rId102" display="https://bowling.lexerbowling.com/bowlingdelapraille/solitairegeneve2023-2024/pl00C.htm" xr:uid="{C1C18EC8-64A7-423E-BEF1-21F976EF546A}"/>
    <hyperlink ref="P27" r:id="rId103" display="https://bowling.lexerbowling.com/bowlingdelapraille/solitairegeneve2023-2024/pl01E.htm" xr:uid="{A21B10E2-62F5-443E-BA37-F52F5B2FCEEA}"/>
    <hyperlink ref="P31" r:id="rId104" display="https://bowling.lexerbowling.com/bowlingdelapraille/solitairegeneve2023-2024/pl019.htm" xr:uid="{68DF296F-3C41-462D-8F45-3CF06206093F}"/>
    <hyperlink ref="P24" r:id="rId105" display="https://bowling.lexerbowling.com/bowlingdelapraille/solitairegeneve2023-2024/pl009.htm" xr:uid="{9922AA3F-9AFC-433B-9F1C-5A1056EC5229}"/>
    <hyperlink ref="P25" r:id="rId106" display="https://bowling.lexerbowling.com/bowlingdelapraille/solitairegeneve2023-2024/pl025.htm" xr:uid="{333CA5DC-A2C0-484E-803C-7210C8964B33}"/>
    <hyperlink ref="P5" r:id="rId107" display="https://bowling.lexerbowling.com/bowlingdelapraille/solitairegeneve2023-2024/pl005.htm" xr:uid="{C58169D3-B019-4558-9E9A-A110A4C65C02}"/>
    <hyperlink ref="P32" r:id="rId108" display="https://bowling.lexerbowling.com/bowlingdelapraille/solitairegeneve2023-2024/pl024.htm" xr:uid="{29AAEF90-FDFE-4CC1-BCE4-81D452C5F667}"/>
    <hyperlink ref="P36" r:id="rId109" display="https://bowling.lexerbowling.com/bowlingdelapraille/solitairegeneve2023-2024/pl00B.htm" xr:uid="{61FEE7DD-3855-4153-8C5B-6A23E73BBCCA}"/>
    <hyperlink ref="P10" r:id="rId110" display="https://bowling.lexerbowling.com/bowlingdelapraille/solitairegeneve2023-2024/pl022.htm" xr:uid="{C247A548-CA37-4E30-AC77-A32516531638}"/>
    <hyperlink ref="P40" r:id="rId111" display="https://bowling.lexerbowling.com/bowlingdelapraille/solitairegeneve2023-2024/pl018.htm" xr:uid="{718254C9-2B93-4E8A-95B9-7C8B622A732C}"/>
    <hyperlink ref="P35" r:id="rId112" display="https://bowling.lexerbowling.com/bowlingdelapraille/solitairegeneve2023-2024/pl027.htm" xr:uid="{17FC78D8-941D-4A3D-940B-7C99C5B49749}"/>
    <hyperlink ref="P28" r:id="rId113" display="https://bowling.lexerbowling.com/bowlingdelapraille/solitairegeneve2023-2024/pl023.htm" xr:uid="{C46805F1-F31C-4588-AC17-08F5A2F29E32}"/>
    <hyperlink ref="P23" r:id="rId114" display="https://bowling.lexerbowling.com/bowlingdelapraille/solitairegeneve2023-2024/pl00D.htm" xr:uid="{FD40C7D9-8962-4335-AC68-BDBD02790DEB}"/>
    <hyperlink ref="I35" r:id="rId115" display="https://bowling.lexerbowling.com/bowlingdelapraille/solitairegeneve2023-2024/pl027.htm" xr:uid="{C249D9EA-AEA2-477C-B60B-8129B672D6E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16"/>
  <tableParts count="4">
    <tablePart r:id="rId117"/>
    <tablePart r:id="rId118"/>
    <tablePart r:id="rId119"/>
    <tablePart r:id="rId12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5"/>
  <sheetViews>
    <sheetView zoomScaleNormal="100" workbookViewId="0">
      <selection activeCell="Q3" sqref="N3:Q39"/>
    </sheetView>
  </sheetViews>
  <sheetFormatPr baseColWidth="10" defaultRowHeight="15" x14ac:dyDescent="0.25"/>
  <cols>
    <col min="1" max="1" width="9.28515625" style="1" bestFit="1" customWidth="1"/>
    <col min="2" max="2" width="22.85546875" customWidth="1"/>
    <col min="3" max="5" width="9.28515625" style="1" customWidth="1"/>
    <col min="6" max="6" width="5.42578125" customWidth="1"/>
    <col min="7" max="7" width="6.28515625" style="36" customWidth="1"/>
    <col min="8" max="8" width="22.5703125" style="33" customWidth="1"/>
    <col min="9" max="9" width="9.5703125" style="33" bestFit="1" customWidth="1"/>
    <col min="10" max="10" width="9.85546875" style="33" bestFit="1" customWidth="1"/>
    <col min="11" max="11" width="10.140625" style="37" bestFit="1" customWidth="1"/>
    <col min="12" max="12" width="6" customWidth="1"/>
    <col min="13" max="13" width="6.28515625" style="1" customWidth="1"/>
    <col min="14" max="14" width="22.5703125" customWidth="1"/>
    <col min="15" max="17" width="9.42578125" style="36" customWidth="1"/>
  </cols>
  <sheetData>
    <row r="1" spans="1:17" ht="18.75" x14ac:dyDescent="0.3">
      <c r="A1" s="53">
        <v>2023</v>
      </c>
      <c r="B1" s="53"/>
      <c r="C1" s="53"/>
      <c r="D1" s="53"/>
      <c r="E1" s="53"/>
      <c r="G1" s="54">
        <v>2024</v>
      </c>
      <c r="H1" s="54"/>
      <c r="I1" s="54"/>
      <c r="J1" s="54"/>
      <c r="K1" s="54"/>
      <c r="M1" s="53" t="s">
        <v>35</v>
      </c>
      <c r="N1" s="53"/>
      <c r="O1" s="53"/>
      <c r="P1" s="53"/>
      <c r="Q1" s="53"/>
    </row>
    <row r="2" spans="1:17" ht="15.75" thickBot="1" x14ac:dyDescent="0.3">
      <c r="A2" s="2" t="s">
        <v>0</v>
      </c>
      <c r="B2" s="35" t="s">
        <v>1</v>
      </c>
      <c r="C2" s="2" t="s">
        <v>3</v>
      </c>
      <c r="D2" s="2" t="s">
        <v>2</v>
      </c>
      <c r="E2" s="2" t="s">
        <v>4</v>
      </c>
      <c r="F2" s="2"/>
      <c r="G2" s="7" t="s">
        <v>0</v>
      </c>
      <c r="H2" s="3" t="s">
        <v>1</v>
      </c>
      <c r="I2" s="7" t="s">
        <v>3</v>
      </c>
      <c r="J2" s="4" t="s">
        <v>2</v>
      </c>
      <c r="K2" s="5" t="s">
        <v>4</v>
      </c>
      <c r="L2" s="33"/>
      <c r="M2" s="7" t="s">
        <v>0</v>
      </c>
      <c r="N2" s="3" t="s">
        <v>1</v>
      </c>
      <c r="O2" s="7" t="s">
        <v>3</v>
      </c>
      <c r="P2" s="7" t="s">
        <v>2</v>
      </c>
      <c r="Q2" s="7" t="s">
        <v>4</v>
      </c>
    </row>
    <row r="3" spans="1:17" s="11" customFormat="1" ht="15.75" thickBot="1" x14ac:dyDescent="0.3">
      <c r="A3" s="8">
        <v>1</v>
      </c>
      <c r="B3" s="20" t="s">
        <v>16</v>
      </c>
      <c r="C3" s="19">
        <v>2393</v>
      </c>
      <c r="D3" s="19">
        <v>18</v>
      </c>
      <c r="E3" s="19">
        <v>132.94</v>
      </c>
      <c r="F3" s="6"/>
      <c r="G3" s="2">
        <v>1</v>
      </c>
      <c r="H3" s="20" t="s">
        <v>16</v>
      </c>
      <c r="I3" s="19">
        <f>SUM(Tableau7[[#This Row],[QA]]-Tableau36[[#This Row],[QA]])</f>
        <v>0</v>
      </c>
      <c r="J3" s="19">
        <f>SUM(Tableau7[[#This Row],[Parties]]-Tableau36[[#This Row],[Parties]])</f>
        <v>0</v>
      </c>
      <c r="K3" s="30" t="e">
        <f>SUM(Tableau6[[#This Row],[QA]]/Tableau6[[#This Row],[Parties]])</f>
        <v>#DIV/0!</v>
      </c>
      <c r="L3" s="7"/>
      <c r="M3" s="8">
        <v>1</v>
      </c>
      <c r="N3" s="20" t="s">
        <v>16</v>
      </c>
      <c r="O3" s="19">
        <v>2393</v>
      </c>
      <c r="P3" s="19">
        <v>18</v>
      </c>
      <c r="Q3" s="19">
        <v>132.94</v>
      </c>
    </row>
    <row r="4" spans="1:17" s="11" customFormat="1" ht="15.75" thickBot="1" x14ac:dyDescent="0.3">
      <c r="A4" s="19">
        <v>2</v>
      </c>
      <c r="B4" s="20" t="s">
        <v>15</v>
      </c>
      <c r="C4" s="19">
        <v>5683</v>
      </c>
      <c r="D4" s="19">
        <v>36</v>
      </c>
      <c r="E4" s="19">
        <v>157.86000000000001</v>
      </c>
      <c r="F4" s="6"/>
      <c r="G4" s="2">
        <v>2</v>
      </c>
      <c r="H4" s="20" t="s">
        <v>15</v>
      </c>
      <c r="I4" s="19">
        <f>SUM(Tableau7[[#This Row],[QA]]-Tableau36[[#This Row],[QA]])</f>
        <v>975</v>
      </c>
      <c r="J4" s="19">
        <f>SUM(Tableau7[[#This Row],[Parties]]-Tableau36[[#This Row],[Parties]])</f>
        <v>6</v>
      </c>
      <c r="K4" s="30">
        <f>SUM(Tableau6[[#This Row],[QA]]/Tableau6[[#This Row],[Parties]])</f>
        <v>162.5</v>
      </c>
      <c r="L4" s="40"/>
      <c r="M4" s="19">
        <v>2</v>
      </c>
      <c r="N4" s="20" t="s">
        <v>15</v>
      </c>
      <c r="O4" s="19">
        <v>6658</v>
      </c>
      <c r="P4" s="19">
        <v>42</v>
      </c>
      <c r="Q4" s="19">
        <v>158.52000000000001</v>
      </c>
    </row>
    <row r="5" spans="1:17" s="11" customFormat="1" ht="15.75" thickBot="1" x14ac:dyDescent="0.3">
      <c r="A5" s="8">
        <v>3</v>
      </c>
      <c r="B5" s="20" t="s">
        <v>48</v>
      </c>
      <c r="C5" s="19">
        <v>2721</v>
      </c>
      <c r="D5" s="19">
        <v>18</v>
      </c>
      <c r="E5" s="19">
        <v>151.16999999999999</v>
      </c>
      <c r="F5" s="6"/>
      <c r="G5" s="2">
        <v>3</v>
      </c>
      <c r="H5" s="20" t="s">
        <v>48</v>
      </c>
      <c r="I5" s="19">
        <f>SUM(Tableau7[[#This Row],[QA]]-Tableau36[[#This Row],[QA]])</f>
        <v>949</v>
      </c>
      <c r="J5" s="19">
        <f>SUM(Tableau7[[#This Row],[Parties]]-Tableau36[[#This Row],[Parties]])</f>
        <v>6</v>
      </c>
      <c r="K5" s="30">
        <f>SUM(Tableau6[[#This Row],[QA]]/Tableau6[[#This Row],[Parties]])</f>
        <v>158.16666666666666</v>
      </c>
      <c r="L5" s="7"/>
      <c r="M5" s="8">
        <v>3</v>
      </c>
      <c r="N5" s="20" t="s">
        <v>48</v>
      </c>
      <c r="O5" s="19">
        <v>3670</v>
      </c>
      <c r="P5" s="19">
        <v>24</v>
      </c>
      <c r="Q5" s="19">
        <v>152.91999999999999</v>
      </c>
    </row>
    <row r="6" spans="1:17" s="16" customFormat="1" ht="15.75" thickBot="1" x14ac:dyDescent="0.3">
      <c r="A6" s="48"/>
      <c r="B6" s="20" t="s">
        <v>57</v>
      </c>
      <c r="C6" s="19">
        <v>0</v>
      </c>
      <c r="D6" s="19">
        <v>0</v>
      </c>
      <c r="E6" s="49">
        <v>0</v>
      </c>
      <c r="F6" s="6"/>
      <c r="G6" s="2">
        <v>4</v>
      </c>
      <c r="H6" s="20" t="s">
        <v>57</v>
      </c>
      <c r="I6" s="19">
        <f>SUM(Tableau7[[#This Row],[QA]]-Tableau36[[#This Row],[QA]])</f>
        <v>2063</v>
      </c>
      <c r="J6" s="19">
        <f>SUM(Tableau7[[#This Row],[Parties]]-Tableau36[[#This Row],[Parties]])</f>
        <v>12</v>
      </c>
      <c r="K6" s="30">
        <f>SUM(Tableau6[[#This Row],[QA]]/Tableau6[[#This Row],[Parties]])</f>
        <v>171.91666666666666</v>
      </c>
      <c r="L6" s="41"/>
      <c r="M6" s="19">
        <v>4</v>
      </c>
      <c r="N6" s="20" t="s">
        <v>57</v>
      </c>
      <c r="O6" s="19">
        <v>2063</v>
      </c>
      <c r="P6" s="19">
        <v>12</v>
      </c>
      <c r="Q6" s="19">
        <v>171.92</v>
      </c>
    </row>
    <row r="7" spans="1:17" s="11" customFormat="1" ht="15.75" thickBot="1" x14ac:dyDescent="0.3">
      <c r="A7" s="19">
        <v>4</v>
      </c>
      <c r="B7" s="20" t="s">
        <v>14</v>
      </c>
      <c r="C7" s="19">
        <v>7170</v>
      </c>
      <c r="D7" s="19">
        <v>36</v>
      </c>
      <c r="E7" s="19">
        <v>199.17</v>
      </c>
      <c r="F7" s="6"/>
      <c r="G7" s="2">
        <v>5</v>
      </c>
      <c r="H7" s="20" t="s">
        <v>14</v>
      </c>
      <c r="I7" s="19">
        <f>SUM(Tableau7[[#This Row],[QA]]-Tableau36[[#This Row],[QA]])</f>
        <v>2252</v>
      </c>
      <c r="J7" s="19">
        <f>SUM(Tableau7[[#This Row],[Parties]]-Tableau36[[#This Row],[Parties]])</f>
        <v>12</v>
      </c>
      <c r="K7" s="30">
        <f>SUM(Tableau6[[#This Row],[QA]]/Tableau6[[#This Row],[Parties]])</f>
        <v>187.66666666666666</v>
      </c>
      <c r="L7" s="7"/>
      <c r="M7" s="8">
        <v>5</v>
      </c>
      <c r="N7" s="20" t="s">
        <v>14</v>
      </c>
      <c r="O7" s="19">
        <v>9422</v>
      </c>
      <c r="P7" s="19">
        <v>48</v>
      </c>
      <c r="Q7" s="19">
        <v>196.29</v>
      </c>
    </row>
    <row r="8" spans="1:17" s="11" customFormat="1" ht="15.75" thickBot="1" x14ac:dyDescent="0.3">
      <c r="A8" s="8">
        <v>5</v>
      </c>
      <c r="B8" s="20" t="s">
        <v>50</v>
      </c>
      <c r="C8" s="19">
        <v>938</v>
      </c>
      <c r="D8" s="19">
        <v>6</v>
      </c>
      <c r="E8" s="19">
        <v>156.33000000000001</v>
      </c>
      <c r="F8" s="6"/>
      <c r="G8" s="2">
        <v>6</v>
      </c>
      <c r="H8" s="20" t="s">
        <v>50</v>
      </c>
      <c r="I8" s="19">
        <f>SUM(Tableau7[[#This Row],[QA]]-Tableau36[[#This Row],[QA]])</f>
        <v>0</v>
      </c>
      <c r="J8" s="19">
        <f>SUM(Tableau7[[#This Row],[Parties]]-Tableau36[[#This Row],[Parties]])</f>
        <v>0</v>
      </c>
      <c r="K8" s="30" t="e">
        <f>SUM(Tableau6[[#This Row],[QA]]/Tableau6[[#This Row],[Parties]])</f>
        <v>#DIV/0!</v>
      </c>
      <c r="L8" s="40"/>
      <c r="M8" s="19">
        <v>6</v>
      </c>
      <c r="N8" s="20" t="s">
        <v>50</v>
      </c>
      <c r="O8" s="19">
        <v>938</v>
      </c>
      <c r="P8" s="19">
        <v>6</v>
      </c>
      <c r="Q8" s="19">
        <v>156.33000000000001</v>
      </c>
    </row>
    <row r="9" spans="1:17" s="11" customFormat="1" ht="15.75" thickBot="1" x14ac:dyDescent="0.3">
      <c r="A9" s="19">
        <v>6</v>
      </c>
      <c r="B9" s="20" t="s">
        <v>5</v>
      </c>
      <c r="C9" s="19">
        <v>5636</v>
      </c>
      <c r="D9" s="19">
        <v>30</v>
      </c>
      <c r="E9" s="19">
        <v>187.87</v>
      </c>
      <c r="F9" s="6"/>
      <c r="G9" s="2">
        <v>7</v>
      </c>
      <c r="H9" s="20" t="s">
        <v>5</v>
      </c>
      <c r="I9" s="19">
        <f>SUM(Tableau7[[#This Row],[QA]]-Tableau36[[#This Row],[QA]])</f>
        <v>2160</v>
      </c>
      <c r="J9" s="19">
        <f>SUM(Tableau7[[#This Row],[Parties]]-Tableau36[[#This Row],[Parties]])</f>
        <v>12</v>
      </c>
      <c r="K9" s="30">
        <f>SUM(Tableau6[[#This Row],[QA]]/Tableau6[[#This Row],[Parties]])</f>
        <v>180</v>
      </c>
      <c r="L9" s="7"/>
      <c r="M9" s="8">
        <v>7</v>
      </c>
      <c r="N9" s="20" t="s">
        <v>5</v>
      </c>
      <c r="O9" s="19">
        <v>7796</v>
      </c>
      <c r="P9" s="19">
        <v>42</v>
      </c>
      <c r="Q9" s="19">
        <v>185.62</v>
      </c>
    </row>
    <row r="10" spans="1:17" s="11" customFormat="1" ht="15.75" thickBot="1" x14ac:dyDescent="0.3">
      <c r="A10" s="8">
        <v>7</v>
      </c>
      <c r="B10" s="20" t="s">
        <v>27</v>
      </c>
      <c r="C10" s="19">
        <v>5192</v>
      </c>
      <c r="D10" s="19">
        <v>30</v>
      </c>
      <c r="E10" s="19">
        <v>173.07</v>
      </c>
      <c r="F10" s="6"/>
      <c r="G10" s="2">
        <v>8</v>
      </c>
      <c r="H10" s="20" t="s">
        <v>27</v>
      </c>
      <c r="I10" s="19">
        <f>SUM(Tableau7[[#This Row],[QA]]-Tableau36[[#This Row],[QA]])</f>
        <v>999</v>
      </c>
      <c r="J10" s="19">
        <f>SUM(Tableau7[[#This Row],[Parties]]-Tableau36[[#This Row],[Parties]])</f>
        <v>6</v>
      </c>
      <c r="K10" s="30">
        <f>SUM(Tableau6[[#This Row],[QA]]/Tableau6[[#This Row],[Parties]])</f>
        <v>166.5</v>
      </c>
      <c r="L10" s="40"/>
      <c r="M10" s="19">
        <v>8</v>
      </c>
      <c r="N10" s="20" t="s">
        <v>27</v>
      </c>
      <c r="O10" s="19">
        <v>6191</v>
      </c>
      <c r="P10" s="19">
        <v>36</v>
      </c>
      <c r="Q10" s="19">
        <v>171.97</v>
      </c>
    </row>
    <row r="11" spans="1:17" s="11" customFormat="1" ht="15.75" thickBot="1" x14ac:dyDescent="0.3">
      <c r="A11" s="19">
        <v>8</v>
      </c>
      <c r="B11" s="20" t="s">
        <v>6</v>
      </c>
      <c r="C11" s="19">
        <v>6257</v>
      </c>
      <c r="D11" s="19">
        <v>36</v>
      </c>
      <c r="E11" s="19">
        <v>173.81</v>
      </c>
      <c r="F11" s="6"/>
      <c r="G11" s="2">
        <v>9</v>
      </c>
      <c r="H11" s="20" t="s">
        <v>6</v>
      </c>
      <c r="I11" s="19">
        <f>SUM(Tableau7[[#This Row],[QA]]-Tableau36[[#This Row],[QA]])</f>
        <v>2069</v>
      </c>
      <c r="J11" s="19">
        <f>SUM(Tableau7[[#This Row],[Parties]]-Tableau36[[#This Row],[Parties]])</f>
        <v>12</v>
      </c>
      <c r="K11" s="30">
        <f>SUM(Tableau6[[#This Row],[QA]]/Tableau6[[#This Row],[Parties]])</f>
        <v>172.41666666666666</v>
      </c>
      <c r="L11" s="7"/>
      <c r="M11" s="8">
        <v>9</v>
      </c>
      <c r="N11" s="20" t="s">
        <v>6</v>
      </c>
      <c r="O11" s="19">
        <v>8326</v>
      </c>
      <c r="P11" s="19">
        <v>48</v>
      </c>
      <c r="Q11" s="19">
        <v>173.46</v>
      </c>
    </row>
    <row r="12" spans="1:17" s="11" customFormat="1" ht="15.75" thickBot="1" x14ac:dyDescent="0.3">
      <c r="A12" s="8">
        <v>9</v>
      </c>
      <c r="B12" s="20" t="s">
        <v>13</v>
      </c>
      <c r="C12" s="19">
        <v>3160</v>
      </c>
      <c r="D12" s="19">
        <v>18</v>
      </c>
      <c r="E12" s="19">
        <v>175.56</v>
      </c>
      <c r="F12" s="6"/>
      <c r="G12" s="2">
        <v>10</v>
      </c>
      <c r="H12" s="20" t="s">
        <v>13</v>
      </c>
      <c r="I12" s="19">
        <f>SUM(Tableau7[[#This Row],[QA]]-Tableau36[[#This Row],[QA]])</f>
        <v>1050</v>
      </c>
      <c r="J12" s="19">
        <f>SUM(Tableau7[[#This Row],[Parties]]-Tableau36[[#This Row],[Parties]])</f>
        <v>6</v>
      </c>
      <c r="K12" s="30">
        <f>SUM(Tableau6[[#This Row],[QA]]/Tableau6[[#This Row],[Parties]])</f>
        <v>175</v>
      </c>
      <c r="L12" s="40"/>
      <c r="M12" s="19">
        <v>10</v>
      </c>
      <c r="N12" s="20" t="s">
        <v>13</v>
      </c>
      <c r="O12" s="19">
        <v>4210</v>
      </c>
      <c r="P12" s="19">
        <v>24</v>
      </c>
      <c r="Q12" s="19">
        <v>175.42</v>
      </c>
    </row>
    <row r="13" spans="1:17" s="11" customFormat="1" ht="15.75" thickBot="1" x14ac:dyDescent="0.3">
      <c r="A13" s="19">
        <v>10</v>
      </c>
      <c r="B13" s="20" t="s">
        <v>45</v>
      </c>
      <c r="C13" s="19">
        <v>5679</v>
      </c>
      <c r="D13" s="19">
        <v>30</v>
      </c>
      <c r="E13" s="19">
        <v>189.3</v>
      </c>
      <c r="F13" s="6"/>
      <c r="G13" s="2">
        <v>11</v>
      </c>
      <c r="H13" s="20" t="s">
        <v>45</v>
      </c>
      <c r="I13" s="19">
        <f>SUM(Tableau7[[#This Row],[QA]]-Tableau36[[#This Row],[QA]])</f>
        <v>1155</v>
      </c>
      <c r="J13" s="19">
        <f>SUM(Tableau7[[#This Row],[Parties]]-Tableau36[[#This Row],[Parties]])</f>
        <v>6</v>
      </c>
      <c r="K13" s="30">
        <f>SUM(Tableau6[[#This Row],[QA]]/Tableau6[[#This Row],[Parties]])</f>
        <v>192.5</v>
      </c>
      <c r="L13" s="7"/>
      <c r="M13" s="8">
        <v>11</v>
      </c>
      <c r="N13" s="20" t="s">
        <v>45</v>
      </c>
      <c r="O13" s="19">
        <v>6834</v>
      </c>
      <c r="P13" s="19">
        <v>36</v>
      </c>
      <c r="Q13" s="19">
        <v>189.83</v>
      </c>
    </row>
    <row r="14" spans="1:17" s="11" customFormat="1" ht="15.75" thickBot="1" x14ac:dyDescent="0.3">
      <c r="A14" s="8">
        <v>11</v>
      </c>
      <c r="B14" s="20" t="s">
        <v>51</v>
      </c>
      <c r="C14" s="19">
        <v>3546</v>
      </c>
      <c r="D14" s="19">
        <v>30</v>
      </c>
      <c r="E14" s="19">
        <v>118.2</v>
      </c>
      <c r="F14" s="6"/>
      <c r="G14" s="2">
        <v>12</v>
      </c>
      <c r="H14" s="20" t="s">
        <v>51</v>
      </c>
      <c r="I14" s="19">
        <f>SUM(Tableau7[[#This Row],[QA]]-Tableau36[[#This Row],[QA]])</f>
        <v>1415</v>
      </c>
      <c r="J14" s="19">
        <f>SUM(Tableau7[[#This Row],[Parties]]-Tableau36[[#This Row],[Parties]])</f>
        <v>12</v>
      </c>
      <c r="K14" s="30">
        <f>SUM(Tableau6[[#This Row],[QA]]/Tableau6[[#This Row],[Parties]])</f>
        <v>117.91666666666667</v>
      </c>
      <c r="L14" s="40"/>
      <c r="M14" s="19">
        <v>12</v>
      </c>
      <c r="N14" s="20" t="s">
        <v>51</v>
      </c>
      <c r="O14" s="19">
        <v>4961</v>
      </c>
      <c r="P14" s="19">
        <v>42</v>
      </c>
      <c r="Q14" s="19">
        <v>118.12</v>
      </c>
    </row>
    <row r="15" spans="1:17" s="11" customFormat="1" ht="15.75" thickBot="1" x14ac:dyDescent="0.3">
      <c r="A15" s="19">
        <v>12</v>
      </c>
      <c r="B15" s="20" t="s">
        <v>44</v>
      </c>
      <c r="C15" s="19">
        <v>4045</v>
      </c>
      <c r="D15" s="19">
        <v>24</v>
      </c>
      <c r="E15" s="19">
        <v>168.54</v>
      </c>
      <c r="F15" s="6"/>
      <c r="G15" s="2">
        <v>13</v>
      </c>
      <c r="H15" s="20" t="s">
        <v>44</v>
      </c>
      <c r="I15" s="19">
        <f>SUM(Tableau7[[#This Row],[QA]]-Tableau36[[#This Row],[QA]])</f>
        <v>1938</v>
      </c>
      <c r="J15" s="19">
        <f>SUM(Tableau7[[#This Row],[Parties]]-Tableau36[[#This Row],[Parties]])</f>
        <v>12</v>
      </c>
      <c r="K15" s="30">
        <f>SUM(Tableau6[[#This Row],[QA]]/Tableau6[[#This Row],[Parties]])</f>
        <v>161.5</v>
      </c>
      <c r="L15" s="7"/>
      <c r="M15" s="8">
        <v>13</v>
      </c>
      <c r="N15" s="20" t="s">
        <v>44</v>
      </c>
      <c r="O15" s="19">
        <v>5983</v>
      </c>
      <c r="P15" s="19">
        <v>36</v>
      </c>
      <c r="Q15" s="19">
        <v>166.19</v>
      </c>
    </row>
    <row r="16" spans="1:17" s="11" customFormat="1" ht="15.75" thickBot="1" x14ac:dyDescent="0.3">
      <c r="A16" s="8">
        <v>13</v>
      </c>
      <c r="B16" s="20" t="s">
        <v>19</v>
      </c>
      <c r="C16" s="19">
        <v>2616</v>
      </c>
      <c r="D16" s="19">
        <v>18</v>
      </c>
      <c r="E16" s="19">
        <v>145.33000000000001</v>
      </c>
      <c r="F16" s="6"/>
      <c r="G16" s="2">
        <v>14</v>
      </c>
      <c r="H16" s="20" t="s">
        <v>19</v>
      </c>
      <c r="I16" s="19">
        <f>SUM(Tableau7[[#This Row],[QA]]-Tableau36[[#This Row],[QA]])</f>
        <v>0</v>
      </c>
      <c r="J16" s="19">
        <f>SUM(Tableau7[[#This Row],[Parties]]-Tableau36[[#This Row],[Parties]])</f>
        <v>0</v>
      </c>
      <c r="K16" s="30" t="e">
        <f>SUM(Tableau6[[#This Row],[QA]]/Tableau6[[#This Row],[Parties]])</f>
        <v>#DIV/0!</v>
      </c>
      <c r="L16" s="40"/>
      <c r="M16" s="19">
        <v>14</v>
      </c>
      <c r="N16" s="20" t="s">
        <v>19</v>
      </c>
      <c r="O16" s="19">
        <v>2616</v>
      </c>
      <c r="P16" s="19">
        <v>18</v>
      </c>
      <c r="Q16" s="19">
        <v>145.33000000000001</v>
      </c>
    </row>
    <row r="17" spans="1:17" s="11" customFormat="1" ht="15.75" thickBot="1" x14ac:dyDescent="0.3">
      <c r="A17" s="19">
        <v>14</v>
      </c>
      <c r="B17" s="20" t="s">
        <v>49</v>
      </c>
      <c r="C17" s="19">
        <v>3062</v>
      </c>
      <c r="D17" s="19">
        <v>18</v>
      </c>
      <c r="E17" s="19">
        <v>170.11</v>
      </c>
      <c r="F17" s="6"/>
      <c r="G17" s="2">
        <v>15</v>
      </c>
      <c r="H17" s="20" t="s">
        <v>49</v>
      </c>
      <c r="I17" s="19">
        <f>SUM(Tableau7[[#This Row],[QA]]-Tableau36[[#This Row],[QA]])</f>
        <v>0</v>
      </c>
      <c r="J17" s="19">
        <f>SUM(Tableau7[[#This Row],[Parties]]-Tableau36[[#This Row],[Parties]])</f>
        <v>0</v>
      </c>
      <c r="K17" s="30" t="e">
        <f>SUM(Tableau6[[#This Row],[QA]]/Tableau6[[#This Row],[Parties]])</f>
        <v>#DIV/0!</v>
      </c>
      <c r="L17" s="7"/>
      <c r="M17" s="8">
        <v>15</v>
      </c>
      <c r="N17" s="20" t="s">
        <v>49</v>
      </c>
      <c r="O17" s="19">
        <v>3062</v>
      </c>
      <c r="P17" s="19">
        <v>18</v>
      </c>
      <c r="Q17" s="19">
        <v>170.11</v>
      </c>
    </row>
    <row r="18" spans="1:17" s="11" customFormat="1" ht="15.75" thickBot="1" x14ac:dyDescent="0.3">
      <c r="A18" s="8">
        <v>15</v>
      </c>
      <c r="B18" s="20" t="s">
        <v>12</v>
      </c>
      <c r="C18" s="19">
        <v>6875</v>
      </c>
      <c r="D18" s="19">
        <v>36</v>
      </c>
      <c r="E18" s="19">
        <v>190.97</v>
      </c>
      <c r="F18" s="6"/>
      <c r="G18" s="2">
        <v>16</v>
      </c>
      <c r="H18" s="20" t="s">
        <v>12</v>
      </c>
      <c r="I18" s="19">
        <f>SUM(Tableau7[[#This Row],[QA]]-Tableau36[[#This Row],[QA]])</f>
        <v>2408</v>
      </c>
      <c r="J18" s="19">
        <f>SUM(Tableau7[[#This Row],[Parties]]-Tableau36[[#This Row],[Parties]])</f>
        <v>12</v>
      </c>
      <c r="K18" s="30">
        <f>SUM(Tableau6[[#This Row],[QA]]/Tableau6[[#This Row],[Parties]])</f>
        <v>200.66666666666666</v>
      </c>
      <c r="L18" s="40"/>
      <c r="M18" s="19">
        <v>16</v>
      </c>
      <c r="N18" s="20" t="s">
        <v>12</v>
      </c>
      <c r="O18" s="19">
        <v>9283</v>
      </c>
      <c r="P18" s="19">
        <v>48</v>
      </c>
      <c r="Q18" s="19">
        <v>193.4</v>
      </c>
    </row>
    <row r="19" spans="1:17" s="11" customFormat="1" ht="15.75" thickBot="1" x14ac:dyDescent="0.3">
      <c r="A19" s="19">
        <v>16</v>
      </c>
      <c r="B19" s="20" t="s">
        <v>18</v>
      </c>
      <c r="C19" s="19">
        <v>3089</v>
      </c>
      <c r="D19" s="19">
        <v>24</v>
      </c>
      <c r="E19" s="19">
        <v>128.71</v>
      </c>
      <c r="F19" s="6"/>
      <c r="G19" s="2">
        <v>17</v>
      </c>
      <c r="H19" s="20" t="s">
        <v>18</v>
      </c>
      <c r="I19" s="19">
        <f>SUM(Tableau7[[#This Row],[QA]]-Tableau36[[#This Row],[QA]])</f>
        <v>1465</v>
      </c>
      <c r="J19" s="19">
        <f>SUM(Tableau7[[#This Row],[Parties]]-Tableau36[[#This Row],[Parties]])</f>
        <v>12</v>
      </c>
      <c r="K19" s="30">
        <f>SUM(Tableau6[[#This Row],[QA]]/Tableau6[[#This Row],[Parties]])</f>
        <v>122.08333333333333</v>
      </c>
      <c r="L19" s="7"/>
      <c r="M19" s="8">
        <v>17</v>
      </c>
      <c r="N19" s="20" t="s">
        <v>18</v>
      </c>
      <c r="O19" s="19">
        <v>4554</v>
      </c>
      <c r="P19" s="19">
        <v>36</v>
      </c>
      <c r="Q19" s="19">
        <v>126.5</v>
      </c>
    </row>
    <row r="20" spans="1:17" s="11" customFormat="1" ht="15.75" thickBot="1" x14ac:dyDescent="0.3">
      <c r="A20" s="8">
        <v>17</v>
      </c>
      <c r="B20" s="20" t="s">
        <v>25</v>
      </c>
      <c r="C20" s="19">
        <v>3881</v>
      </c>
      <c r="D20" s="19">
        <v>24</v>
      </c>
      <c r="E20" s="19">
        <v>161.71</v>
      </c>
      <c r="F20" s="6"/>
      <c r="G20" s="2">
        <v>18</v>
      </c>
      <c r="H20" s="20" t="s">
        <v>25</v>
      </c>
      <c r="I20" s="19">
        <f>SUM(Tableau7[[#This Row],[QA]]-Tableau36[[#This Row],[QA]])</f>
        <v>1890</v>
      </c>
      <c r="J20" s="19">
        <f>SUM(Tableau7[[#This Row],[Parties]]-Tableau36[[#This Row],[Parties]])</f>
        <v>12</v>
      </c>
      <c r="K20" s="30">
        <f>SUM(Tableau6[[#This Row],[QA]]/Tableau6[[#This Row],[Parties]])</f>
        <v>157.5</v>
      </c>
      <c r="L20" s="40"/>
      <c r="M20" s="19">
        <v>18</v>
      </c>
      <c r="N20" s="20" t="s">
        <v>25</v>
      </c>
      <c r="O20" s="19">
        <v>5771</v>
      </c>
      <c r="P20" s="19">
        <v>36</v>
      </c>
      <c r="Q20" s="19">
        <v>160.31</v>
      </c>
    </row>
    <row r="21" spans="1:17" s="11" customFormat="1" ht="15.75" thickBot="1" x14ac:dyDescent="0.3">
      <c r="A21" s="19">
        <v>18</v>
      </c>
      <c r="B21" s="20" t="s">
        <v>55</v>
      </c>
      <c r="C21" s="19">
        <v>996</v>
      </c>
      <c r="D21" s="19">
        <v>6</v>
      </c>
      <c r="E21" s="19">
        <v>166</v>
      </c>
      <c r="F21" s="6"/>
      <c r="G21" s="2">
        <v>19</v>
      </c>
      <c r="H21" s="20" t="s">
        <v>55</v>
      </c>
      <c r="I21" s="19">
        <f>SUM(Tableau7[[#This Row],[QA]]-Tableau36[[#This Row],[QA]])</f>
        <v>0</v>
      </c>
      <c r="J21" s="19">
        <f>SUM(Tableau7[[#This Row],[Parties]]-Tableau36[[#This Row],[Parties]])</f>
        <v>0</v>
      </c>
      <c r="K21" s="30" t="e">
        <f>SUM(Tableau6[[#This Row],[QA]]/Tableau6[[#This Row],[Parties]])</f>
        <v>#DIV/0!</v>
      </c>
      <c r="L21" s="7"/>
      <c r="M21" s="8">
        <v>19</v>
      </c>
      <c r="N21" s="20" t="s">
        <v>55</v>
      </c>
      <c r="O21" s="19">
        <v>996</v>
      </c>
      <c r="P21" s="19">
        <v>6</v>
      </c>
      <c r="Q21" s="19">
        <v>166</v>
      </c>
    </row>
    <row r="22" spans="1:17" s="11" customFormat="1" ht="15.75" thickBot="1" x14ac:dyDescent="0.3">
      <c r="A22" s="8">
        <v>19</v>
      </c>
      <c r="B22" s="20" t="s">
        <v>46</v>
      </c>
      <c r="C22" s="19">
        <v>1927</v>
      </c>
      <c r="D22" s="19">
        <v>12</v>
      </c>
      <c r="E22" s="19">
        <v>160.58000000000001</v>
      </c>
      <c r="F22" s="6"/>
      <c r="G22" s="2">
        <v>20</v>
      </c>
      <c r="H22" s="20" t="s">
        <v>46</v>
      </c>
      <c r="I22" s="19">
        <f>SUM(Tableau7[[#This Row],[QA]]-Tableau36[[#This Row],[QA]])</f>
        <v>0</v>
      </c>
      <c r="J22" s="19">
        <f>SUM(Tableau7[[#This Row],[Parties]]-Tableau36[[#This Row],[Parties]])</f>
        <v>0</v>
      </c>
      <c r="K22" s="30" t="e">
        <f>SUM(Tableau6[[#This Row],[QA]]/Tableau6[[#This Row],[Parties]])</f>
        <v>#DIV/0!</v>
      </c>
      <c r="L22" s="40"/>
      <c r="M22" s="19">
        <v>20</v>
      </c>
      <c r="N22" s="20" t="s">
        <v>46</v>
      </c>
      <c r="O22" s="19">
        <v>1927</v>
      </c>
      <c r="P22" s="19">
        <v>12</v>
      </c>
      <c r="Q22" s="19">
        <v>160.58000000000001</v>
      </c>
    </row>
    <row r="23" spans="1:17" s="32" customFormat="1" ht="30.75" thickBot="1" x14ac:dyDescent="0.3">
      <c r="A23" s="19">
        <v>20</v>
      </c>
      <c r="B23" s="20" t="s">
        <v>56</v>
      </c>
      <c r="C23" s="19">
        <v>1032</v>
      </c>
      <c r="D23" s="19">
        <v>6</v>
      </c>
      <c r="E23" s="19">
        <v>172</v>
      </c>
      <c r="F23" s="6"/>
      <c r="G23" s="2">
        <v>21</v>
      </c>
      <c r="H23" s="20" t="s">
        <v>56</v>
      </c>
      <c r="I23" s="19">
        <f>SUM(Tableau7[[#This Row],[QA]]-Tableau36[[#This Row],[QA]])</f>
        <v>0</v>
      </c>
      <c r="J23" s="19">
        <f>SUM(Tableau7[[#This Row],[Parties]]-Tableau36[[#This Row],[Parties]])</f>
        <v>0</v>
      </c>
      <c r="K23" s="30" t="e">
        <f>SUM(Tableau6[[#This Row],[QA]]/Tableau6[[#This Row],[Parties]])</f>
        <v>#DIV/0!</v>
      </c>
      <c r="L23" s="7"/>
      <c r="M23" s="8">
        <v>21</v>
      </c>
      <c r="N23" s="20" t="s">
        <v>56</v>
      </c>
      <c r="O23" s="19">
        <v>1032</v>
      </c>
      <c r="P23" s="19">
        <v>6</v>
      </c>
      <c r="Q23" s="19">
        <v>172</v>
      </c>
    </row>
    <row r="24" spans="1:17" s="32" customFormat="1" ht="15.75" thickBot="1" x14ac:dyDescent="0.3">
      <c r="A24" s="8">
        <v>21</v>
      </c>
      <c r="B24" s="20" t="s">
        <v>32</v>
      </c>
      <c r="C24" s="19">
        <v>4756</v>
      </c>
      <c r="D24" s="19">
        <v>30</v>
      </c>
      <c r="E24" s="19">
        <v>158.53</v>
      </c>
      <c r="F24" s="6"/>
      <c r="G24" s="2">
        <v>22</v>
      </c>
      <c r="H24" s="20" t="s">
        <v>32</v>
      </c>
      <c r="I24" s="19">
        <f>SUM(Tableau7[[#This Row],[QA]]-Tableau36[[#This Row],[QA]])</f>
        <v>2047</v>
      </c>
      <c r="J24" s="19">
        <f>SUM(Tableau7[[#This Row],[Parties]]-Tableau36[[#This Row],[Parties]])</f>
        <v>12</v>
      </c>
      <c r="K24" s="30">
        <f>SUM(Tableau6[[#This Row],[QA]]/Tableau6[[#This Row],[Parties]])</f>
        <v>170.58333333333334</v>
      </c>
      <c r="L24" s="40"/>
      <c r="M24" s="19">
        <v>22</v>
      </c>
      <c r="N24" s="20" t="s">
        <v>32</v>
      </c>
      <c r="O24" s="19">
        <v>6803</v>
      </c>
      <c r="P24" s="19">
        <v>42</v>
      </c>
      <c r="Q24" s="19">
        <v>161.97999999999999</v>
      </c>
    </row>
    <row r="25" spans="1:17" s="32" customFormat="1" ht="15.75" thickBot="1" x14ac:dyDescent="0.3">
      <c r="A25" s="19">
        <v>22</v>
      </c>
      <c r="B25" s="20" t="s">
        <v>24</v>
      </c>
      <c r="C25" s="19">
        <v>868</v>
      </c>
      <c r="D25" s="19">
        <v>6</v>
      </c>
      <c r="E25" s="19">
        <v>144.66999999999999</v>
      </c>
      <c r="F25" s="6"/>
      <c r="G25" s="2">
        <v>23</v>
      </c>
      <c r="H25" s="20" t="s">
        <v>24</v>
      </c>
      <c r="I25" s="19">
        <f>SUM(Tableau7[[#This Row],[QA]]-Tableau36[[#This Row],[QA]])</f>
        <v>958</v>
      </c>
      <c r="J25" s="19">
        <f>SUM(Tableau7[[#This Row],[Parties]]-Tableau36[[#This Row],[Parties]])</f>
        <v>6</v>
      </c>
      <c r="K25" s="30">
        <f>SUM(Tableau6[[#This Row],[QA]]/Tableau6[[#This Row],[Parties]])</f>
        <v>159.66666666666666</v>
      </c>
      <c r="L25" s="7"/>
      <c r="M25" s="8">
        <v>23</v>
      </c>
      <c r="N25" s="20" t="s">
        <v>24</v>
      </c>
      <c r="O25" s="19">
        <v>1826</v>
      </c>
      <c r="P25" s="19">
        <v>12</v>
      </c>
      <c r="Q25" s="19">
        <v>152.16999999999999</v>
      </c>
    </row>
    <row r="26" spans="1:17" s="32" customFormat="1" ht="15.75" thickBot="1" x14ac:dyDescent="0.3">
      <c r="A26" s="8">
        <v>23</v>
      </c>
      <c r="B26" s="20" t="s">
        <v>53</v>
      </c>
      <c r="C26" s="19">
        <v>897</v>
      </c>
      <c r="D26" s="19">
        <v>6</v>
      </c>
      <c r="E26" s="19">
        <v>149.5</v>
      </c>
      <c r="F26" s="6"/>
      <c r="G26" s="2">
        <v>24</v>
      </c>
      <c r="H26" s="20" t="s">
        <v>53</v>
      </c>
      <c r="I26" s="19">
        <f>SUM(Tableau7[[#This Row],[QA]]-Tableau36[[#This Row],[QA]])</f>
        <v>0</v>
      </c>
      <c r="J26" s="19">
        <f>SUM(Tableau7[[#This Row],[Parties]]-Tableau36[[#This Row],[Parties]])</f>
        <v>0</v>
      </c>
      <c r="K26" s="30" t="e">
        <f>SUM(Tableau6[[#This Row],[QA]]/Tableau6[[#This Row],[Parties]])</f>
        <v>#DIV/0!</v>
      </c>
      <c r="L26" s="40"/>
      <c r="M26" s="19">
        <v>24</v>
      </c>
      <c r="N26" s="20" t="s">
        <v>53</v>
      </c>
      <c r="O26" s="19">
        <v>897</v>
      </c>
      <c r="P26" s="19">
        <v>6</v>
      </c>
      <c r="Q26" s="19">
        <v>149.5</v>
      </c>
    </row>
    <row r="27" spans="1:17" ht="15.75" thickBot="1" x14ac:dyDescent="0.3">
      <c r="A27" s="19">
        <v>24</v>
      </c>
      <c r="B27" s="20" t="s">
        <v>28</v>
      </c>
      <c r="C27" s="19">
        <v>2886</v>
      </c>
      <c r="D27" s="19">
        <v>18</v>
      </c>
      <c r="E27" s="19">
        <v>160.33000000000001</v>
      </c>
      <c r="F27" s="6"/>
      <c r="G27" s="2">
        <v>25</v>
      </c>
      <c r="H27" s="20" t="s">
        <v>28</v>
      </c>
      <c r="I27" s="19">
        <f>SUM(Tableau7[[#This Row],[QA]]-Tableau36[[#This Row],[QA]])</f>
        <v>857</v>
      </c>
      <c r="J27" s="19">
        <f>SUM(Tableau7[[#This Row],[Parties]]-Tableau36[[#This Row],[Parties]])</f>
        <v>6</v>
      </c>
      <c r="K27" s="30">
        <f>SUM(Tableau6[[#This Row],[QA]]/Tableau6[[#This Row],[Parties]])</f>
        <v>142.83333333333334</v>
      </c>
      <c r="L27" s="7"/>
      <c r="M27" s="8">
        <v>25</v>
      </c>
      <c r="N27" s="20" t="s">
        <v>28</v>
      </c>
      <c r="O27" s="19">
        <v>3743</v>
      </c>
      <c r="P27" s="19">
        <v>24</v>
      </c>
      <c r="Q27" s="19">
        <v>155.96</v>
      </c>
    </row>
    <row r="28" spans="1:17" ht="15.75" thickBot="1" x14ac:dyDescent="0.3">
      <c r="A28" s="8">
        <v>25</v>
      </c>
      <c r="B28" s="20" t="s">
        <v>21</v>
      </c>
      <c r="C28" s="19">
        <v>5502</v>
      </c>
      <c r="D28" s="19">
        <v>36</v>
      </c>
      <c r="E28" s="19">
        <v>152.83000000000001</v>
      </c>
      <c r="F28" s="6"/>
      <c r="G28" s="2">
        <v>26</v>
      </c>
      <c r="H28" s="20" t="s">
        <v>21</v>
      </c>
      <c r="I28" s="19">
        <f>SUM(Tableau7[[#This Row],[QA]]-Tableau36[[#This Row],[QA]])</f>
        <v>1900</v>
      </c>
      <c r="J28" s="19">
        <f>SUM(Tableau7[[#This Row],[Parties]]-Tableau36[[#This Row],[Parties]])</f>
        <v>12</v>
      </c>
      <c r="K28" s="30">
        <f>SUM(Tableau6[[#This Row],[QA]]/Tableau6[[#This Row],[Parties]])</f>
        <v>158.33333333333334</v>
      </c>
      <c r="L28" s="40"/>
      <c r="M28" s="19">
        <v>26</v>
      </c>
      <c r="N28" s="20" t="s">
        <v>21</v>
      </c>
      <c r="O28" s="19">
        <v>7402</v>
      </c>
      <c r="P28" s="19">
        <v>48</v>
      </c>
      <c r="Q28" s="19">
        <v>154.21</v>
      </c>
    </row>
    <row r="29" spans="1:17" ht="15.75" thickBot="1" x14ac:dyDescent="0.3">
      <c r="A29" s="19">
        <v>26</v>
      </c>
      <c r="B29" s="20" t="s">
        <v>33</v>
      </c>
      <c r="C29" s="19">
        <v>3040</v>
      </c>
      <c r="D29" s="19">
        <v>18</v>
      </c>
      <c r="E29" s="19">
        <v>168.89</v>
      </c>
      <c r="F29" s="6"/>
      <c r="G29" s="2">
        <v>27</v>
      </c>
      <c r="H29" s="20" t="s">
        <v>33</v>
      </c>
      <c r="I29" s="19">
        <f>SUM(Tableau7[[#This Row],[QA]]-Tableau36[[#This Row],[QA]])</f>
        <v>0</v>
      </c>
      <c r="J29" s="19">
        <f>SUM(Tableau7[[#This Row],[Parties]]-Tableau36[[#This Row],[Parties]])</f>
        <v>0</v>
      </c>
      <c r="K29" s="30" t="e">
        <f>SUM(Tableau6[[#This Row],[QA]]/Tableau6[[#This Row],[Parties]])</f>
        <v>#DIV/0!</v>
      </c>
      <c r="L29" s="7"/>
      <c r="M29" s="8">
        <v>27</v>
      </c>
      <c r="N29" s="20" t="s">
        <v>33</v>
      </c>
      <c r="O29" s="19">
        <v>3040</v>
      </c>
      <c r="P29" s="19">
        <v>18</v>
      </c>
      <c r="Q29" s="19">
        <v>168.89</v>
      </c>
    </row>
    <row r="30" spans="1:17" ht="15.75" thickBot="1" x14ac:dyDescent="0.3">
      <c r="A30" s="8">
        <v>27</v>
      </c>
      <c r="B30" s="20" t="s">
        <v>54</v>
      </c>
      <c r="C30" s="19">
        <v>1085</v>
      </c>
      <c r="D30" s="19">
        <v>6</v>
      </c>
      <c r="E30" s="19">
        <v>180.83</v>
      </c>
      <c r="F30" s="6"/>
      <c r="G30" s="2">
        <v>28</v>
      </c>
      <c r="H30" s="20" t="s">
        <v>54</v>
      </c>
      <c r="I30" s="19">
        <f>SUM(Tableau7[[#This Row],[QA]]-Tableau36[[#This Row],[QA]])</f>
        <v>0</v>
      </c>
      <c r="J30" s="19">
        <f>SUM(Tableau7[[#This Row],[Parties]]-Tableau36[[#This Row],[Parties]])</f>
        <v>0</v>
      </c>
      <c r="K30" s="30" t="e">
        <f>SUM(Tableau6[[#This Row],[QA]]/Tableau6[[#This Row],[Parties]])</f>
        <v>#DIV/0!</v>
      </c>
      <c r="L30" s="40"/>
      <c r="M30" s="19">
        <v>28</v>
      </c>
      <c r="N30" s="20" t="s">
        <v>54</v>
      </c>
      <c r="O30" s="19">
        <v>1085</v>
      </c>
      <c r="P30" s="19">
        <v>6</v>
      </c>
      <c r="Q30" s="19">
        <v>180.83</v>
      </c>
    </row>
    <row r="31" spans="1:17" ht="15.75" thickBot="1" x14ac:dyDescent="0.3">
      <c r="A31" s="19">
        <v>28</v>
      </c>
      <c r="B31" s="20" t="s">
        <v>30</v>
      </c>
      <c r="C31" s="19">
        <v>2012</v>
      </c>
      <c r="D31" s="19">
        <v>12</v>
      </c>
      <c r="E31" s="19">
        <v>167.67</v>
      </c>
      <c r="F31" s="6"/>
      <c r="G31" s="2">
        <v>29</v>
      </c>
      <c r="H31" s="20" t="s">
        <v>30</v>
      </c>
      <c r="I31" s="19">
        <f>SUM(Tableau7[[#This Row],[QA]]-Tableau36[[#This Row],[QA]])</f>
        <v>0</v>
      </c>
      <c r="J31" s="19">
        <f>SUM(Tableau7[[#This Row],[Parties]]-Tableau36[[#This Row],[Parties]])</f>
        <v>0</v>
      </c>
      <c r="K31" s="30" t="e">
        <f>SUM(Tableau6[[#This Row],[QA]]/Tableau6[[#This Row],[Parties]])</f>
        <v>#DIV/0!</v>
      </c>
      <c r="L31" s="7"/>
      <c r="M31" s="8">
        <v>29</v>
      </c>
      <c r="N31" s="20" t="s">
        <v>30</v>
      </c>
      <c r="O31" s="19">
        <v>2012</v>
      </c>
      <c r="P31" s="19">
        <v>12</v>
      </c>
      <c r="Q31" s="19">
        <v>167.67</v>
      </c>
    </row>
    <row r="32" spans="1:17" ht="15.75" thickBot="1" x14ac:dyDescent="0.3">
      <c r="A32" s="8">
        <v>29</v>
      </c>
      <c r="B32" s="20" t="s">
        <v>20</v>
      </c>
      <c r="C32" s="19">
        <v>1921</v>
      </c>
      <c r="D32" s="19">
        <v>12</v>
      </c>
      <c r="E32" s="19">
        <v>160.08000000000001</v>
      </c>
      <c r="F32" s="6"/>
      <c r="G32" s="2">
        <v>30</v>
      </c>
      <c r="H32" s="20" t="s">
        <v>20</v>
      </c>
      <c r="I32" s="19">
        <f>SUM(Tableau7[[#This Row],[QA]]-Tableau36[[#This Row],[QA]])</f>
        <v>943</v>
      </c>
      <c r="J32" s="19">
        <f>SUM(Tableau7[[#This Row],[Parties]]-Tableau36[[#This Row],[Parties]])</f>
        <v>6</v>
      </c>
      <c r="K32" s="30">
        <f>SUM(Tableau6[[#This Row],[QA]]/Tableau6[[#This Row],[Parties]])</f>
        <v>157.16666666666666</v>
      </c>
      <c r="L32" s="40"/>
      <c r="M32" s="19">
        <v>30</v>
      </c>
      <c r="N32" s="20" t="s">
        <v>20</v>
      </c>
      <c r="O32" s="19">
        <v>2864</v>
      </c>
      <c r="P32" s="19">
        <v>18</v>
      </c>
      <c r="Q32" s="19">
        <v>159.11000000000001</v>
      </c>
    </row>
    <row r="33" spans="1:17" ht="15.75" thickBot="1" x14ac:dyDescent="0.3">
      <c r="A33" s="19">
        <v>30</v>
      </c>
      <c r="B33" s="20" t="s">
        <v>29</v>
      </c>
      <c r="C33" s="19">
        <v>1053</v>
      </c>
      <c r="D33" s="19">
        <v>6</v>
      </c>
      <c r="E33" s="19">
        <v>175.5</v>
      </c>
      <c r="F33" s="6"/>
      <c r="G33" s="2">
        <v>31</v>
      </c>
      <c r="H33" s="20" t="s">
        <v>29</v>
      </c>
      <c r="I33" s="19">
        <f>SUM(Tableau7[[#This Row],[QA]]-Tableau36[[#This Row],[QA]])</f>
        <v>0</v>
      </c>
      <c r="J33" s="19">
        <f>SUM(Tableau7[[#This Row],[Parties]]-Tableau36[[#This Row],[Parties]])</f>
        <v>0</v>
      </c>
      <c r="K33" s="30" t="e">
        <f>SUM(Tableau6[[#This Row],[QA]]/Tableau6[[#This Row],[Parties]])</f>
        <v>#DIV/0!</v>
      </c>
      <c r="L33" s="7"/>
      <c r="M33" s="8">
        <v>31</v>
      </c>
      <c r="N33" s="20" t="s">
        <v>29</v>
      </c>
      <c r="O33" s="19">
        <v>1053</v>
      </c>
      <c r="P33" s="19">
        <v>6</v>
      </c>
      <c r="Q33" s="19">
        <v>175.5</v>
      </c>
    </row>
    <row r="34" spans="1:17" ht="15.75" thickBot="1" x14ac:dyDescent="0.3">
      <c r="A34" s="8">
        <v>31</v>
      </c>
      <c r="B34" s="20" t="s">
        <v>52</v>
      </c>
      <c r="C34" s="19">
        <v>3505</v>
      </c>
      <c r="D34" s="19">
        <v>24</v>
      </c>
      <c r="E34" s="19">
        <v>146.04</v>
      </c>
      <c r="F34" s="6"/>
      <c r="G34" s="2">
        <v>32</v>
      </c>
      <c r="H34" s="20" t="s">
        <v>52</v>
      </c>
      <c r="I34" s="19">
        <f>SUM(Tableau7[[#This Row],[QA]]-Tableau36[[#This Row],[QA]])</f>
        <v>929</v>
      </c>
      <c r="J34" s="19">
        <f>SUM(Tableau7[[#This Row],[Parties]]-Tableau36[[#This Row],[Parties]])</f>
        <v>6</v>
      </c>
      <c r="K34" s="30">
        <f>SUM(Tableau6[[#This Row],[QA]]/Tableau6[[#This Row],[Parties]])</f>
        <v>154.83333333333334</v>
      </c>
      <c r="L34" s="40"/>
      <c r="M34" s="19">
        <v>32</v>
      </c>
      <c r="N34" s="20" t="s">
        <v>52</v>
      </c>
      <c r="O34" s="19">
        <v>4434</v>
      </c>
      <c r="P34" s="19">
        <v>30</v>
      </c>
      <c r="Q34" s="19">
        <v>147.80000000000001</v>
      </c>
    </row>
    <row r="35" spans="1:17" ht="15.75" thickBot="1" x14ac:dyDescent="0.3">
      <c r="A35" s="19">
        <v>32</v>
      </c>
      <c r="B35" s="20" t="s">
        <v>31</v>
      </c>
      <c r="C35" s="19">
        <v>4015</v>
      </c>
      <c r="D35" s="19">
        <v>24</v>
      </c>
      <c r="E35" s="19">
        <v>167.29</v>
      </c>
      <c r="F35" s="6"/>
      <c r="G35" s="2">
        <v>33</v>
      </c>
      <c r="H35" s="20" t="s">
        <v>31</v>
      </c>
      <c r="I35" s="19">
        <f>SUM(Tableau7[[#This Row],[QA]]-Tableau36[[#This Row],[QA]])</f>
        <v>0</v>
      </c>
      <c r="J35" s="19">
        <f>SUM(Tableau7[[#This Row],[Parties]]-Tableau36[[#This Row],[Parties]])</f>
        <v>0</v>
      </c>
      <c r="K35" s="30" t="e">
        <f>SUM(Tableau6[[#This Row],[QA]]/Tableau6[[#This Row],[Parties]])</f>
        <v>#DIV/0!</v>
      </c>
      <c r="L35" s="7"/>
      <c r="M35" s="8">
        <v>33</v>
      </c>
      <c r="N35" s="20" t="s">
        <v>31</v>
      </c>
      <c r="O35" s="19">
        <v>4015</v>
      </c>
      <c r="P35" s="19">
        <v>24</v>
      </c>
      <c r="Q35" s="19">
        <v>167.29</v>
      </c>
    </row>
    <row r="36" spans="1:17" ht="15.75" thickBot="1" x14ac:dyDescent="0.3">
      <c r="A36" s="8">
        <v>33</v>
      </c>
      <c r="B36" s="20" t="s">
        <v>22</v>
      </c>
      <c r="C36" s="19">
        <v>4949</v>
      </c>
      <c r="D36" s="19">
        <v>30</v>
      </c>
      <c r="E36" s="19">
        <v>164.97</v>
      </c>
      <c r="F36" s="6"/>
      <c r="G36" s="2">
        <v>34</v>
      </c>
      <c r="H36" s="20" t="s">
        <v>22</v>
      </c>
      <c r="I36" s="19">
        <f>SUM(Tableau7[[#This Row],[QA]]-Tableau36[[#This Row],[QA]])</f>
        <v>2035</v>
      </c>
      <c r="J36" s="19">
        <f>SUM(Tableau7[[#This Row],[Parties]]-Tableau36[[#This Row],[Parties]])</f>
        <v>12</v>
      </c>
      <c r="K36" s="30">
        <f>SUM(Tableau6[[#This Row],[QA]]/Tableau6[[#This Row],[Parties]])</f>
        <v>169.58333333333334</v>
      </c>
      <c r="L36" s="40"/>
      <c r="M36" s="19">
        <v>34</v>
      </c>
      <c r="N36" s="20" t="s">
        <v>22</v>
      </c>
      <c r="O36" s="19">
        <v>6984</v>
      </c>
      <c r="P36" s="19">
        <v>42</v>
      </c>
      <c r="Q36" s="19">
        <v>166.29</v>
      </c>
    </row>
    <row r="37" spans="1:17" s="32" customFormat="1" ht="15.75" thickBot="1" x14ac:dyDescent="0.3">
      <c r="A37" s="2">
        <v>34</v>
      </c>
      <c r="B37" s="20" t="s">
        <v>34</v>
      </c>
      <c r="C37" s="19">
        <v>1538</v>
      </c>
      <c r="D37" s="19">
        <v>12</v>
      </c>
      <c r="E37" s="19">
        <v>128.16999999999999</v>
      </c>
      <c r="F37" s="6"/>
      <c r="G37" s="2">
        <v>35</v>
      </c>
      <c r="H37" s="20" t="s">
        <v>34</v>
      </c>
      <c r="I37" s="19">
        <f>SUM(Tableau7[[#This Row],[QA]]-Tableau36[[#This Row],[QA]])</f>
        <v>0</v>
      </c>
      <c r="J37" s="19">
        <f>SUM(Tableau7[[#This Row],[Parties]]-Tableau36[[#This Row],[Parties]])</f>
        <v>0</v>
      </c>
      <c r="K37" s="30" t="e">
        <f>SUM(Tableau6[[#This Row],[QA]]/Tableau6[[#This Row],[Parties]])</f>
        <v>#DIV/0!</v>
      </c>
      <c r="L37" s="7"/>
      <c r="M37" s="8">
        <v>35</v>
      </c>
      <c r="N37" s="20" t="s">
        <v>34</v>
      </c>
      <c r="O37" s="19">
        <v>1538</v>
      </c>
      <c r="P37" s="19">
        <v>12</v>
      </c>
      <c r="Q37" s="19">
        <v>128.16999999999999</v>
      </c>
    </row>
    <row r="38" spans="1:17" ht="15.75" thickBot="1" x14ac:dyDescent="0.3">
      <c r="A38" s="2">
        <v>35</v>
      </c>
      <c r="B38" s="20" t="s">
        <v>47</v>
      </c>
      <c r="C38" s="19">
        <v>3143</v>
      </c>
      <c r="D38" s="19">
        <v>18</v>
      </c>
      <c r="E38" s="19">
        <v>174.61</v>
      </c>
      <c r="F38" s="32"/>
      <c r="G38" s="2">
        <v>36</v>
      </c>
      <c r="H38" s="20" t="s">
        <v>47</v>
      </c>
      <c r="I38" s="19">
        <f>SUM(Tableau7[[#This Row],[QA]]-Tableau36[[#This Row],[QA]])</f>
        <v>1078</v>
      </c>
      <c r="J38" s="19">
        <f>SUM(Tableau7[[#This Row],[Parties]]-Tableau36[[#This Row],[Parties]])</f>
        <v>6</v>
      </c>
      <c r="K38" s="30">
        <f>SUM(Tableau6[[#This Row],[QA]]/Tableau6[[#This Row],[Parties]])</f>
        <v>179.66666666666666</v>
      </c>
      <c r="L38" s="40"/>
      <c r="M38" s="19">
        <v>36</v>
      </c>
      <c r="N38" s="20" t="s">
        <v>47</v>
      </c>
      <c r="O38" s="19">
        <v>4221</v>
      </c>
      <c r="P38" s="19">
        <v>24</v>
      </c>
      <c r="Q38" s="19">
        <v>175.88</v>
      </c>
    </row>
    <row r="39" spans="1:17" ht="15.75" thickBot="1" x14ac:dyDescent="0.3">
      <c r="A39" s="2">
        <v>36</v>
      </c>
      <c r="B39" s="20" t="s">
        <v>26</v>
      </c>
      <c r="C39" s="19">
        <v>4352</v>
      </c>
      <c r="D39" s="19">
        <v>30</v>
      </c>
      <c r="E39" s="19">
        <v>145.07</v>
      </c>
      <c r="G39" s="2">
        <v>37</v>
      </c>
      <c r="H39" s="20" t="s">
        <v>26</v>
      </c>
      <c r="I39" s="19">
        <f>SUM(Tableau7[[#This Row],[QA]]-Tableau36[[#This Row],[QA]])</f>
        <v>1669</v>
      </c>
      <c r="J39" s="19">
        <f>SUM(Tableau7[[#This Row],[Parties]]-Tableau36[[#This Row],[Parties]])</f>
        <v>12</v>
      </c>
      <c r="K39" s="30">
        <f>SUM(Tableau6[[#This Row],[QA]]/Tableau6[[#This Row],[Parties]])</f>
        <v>139.08333333333334</v>
      </c>
      <c r="L39" s="7"/>
      <c r="M39" s="8">
        <v>37</v>
      </c>
      <c r="N39" s="20" t="s">
        <v>26</v>
      </c>
      <c r="O39" s="19">
        <v>6021</v>
      </c>
      <c r="P39" s="19">
        <v>42</v>
      </c>
      <c r="Q39" s="19">
        <v>143.36000000000001</v>
      </c>
    </row>
    <row r="40" spans="1:17" s="32" customFormat="1" ht="15.75" thickBot="1" x14ac:dyDescent="0.3">
      <c r="A40" s="2">
        <v>37</v>
      </c>
      <c r="B40" s="34"/>
      <c r="C40" s="19"/>
      <c r="D40" s="19"/>
      <c r="E40" s="19"/>
      <c r="G40" s="2">
        <v>38</v>
      </c>
      <c r="H40" s="20"/>
      <c r="I40" s="19">
        <f>SUM(Tableau7[[#This Row],[QA]]-Tableau36[[#This Row],[QA]])</f>
        <v>0</v>
      </c>
      <c r="J40" s="19"/>
      <c r="K40" s="31" t="e">
        <f>SUM(Tableau6[[#This Row],[QA]]/Tableau6[[#This Row],[Parties]])</f>
        <v>#DIV/0!</v>
      </c>
      <c r="L40" s="40"/>
      <c r="M40" s="19">
        <v>38</v>
      </c>
      <c r="N40" s="20"/>
      <c r="O40" s="19"/>
      <c r="P40" s="19"/>
      <c r="Q40" s="19"/>
    </row>
    <row r="41" spans="1:17" s="32" customFormat="1" ht="15.75" thickBot="1" x14ac:dyDescent="0.3">
      <c r="A41" s="2">
        <v>38</v>
      </c>
      <c r="B41" s="20"/>
      <c r="C41" s="19"/>
      <c r="D41" s="19"/>
      <c r="E41" s="19"/>
      <c r="G41" s="2">
        <v>39</v>
      </c>
      <c r="H41" s="20"/>
      <c r="I41" s="19">
        <f>SUM(Tableau7[[#This Row],[QA]]-Tableau36[[#This Row],[QA]])</f>
        <v>0</v>
      </c>
      <c r="J41" s="19"/>
      <c r="K41" s="31" t="e">
        <f>SUM(Tableau6[[#This Row],[QA]]/Tableau6[[#This Row],[Parties]])</f>
        <v>#DIV/0!</v>
      </c>
      <c r="L41" s="7"/>
      <c r="M41" s="8">
        <v>39</v>
      </c>
      <c r="N41" s="20"/>
      <c r="O41" s="19"/>
      <c r="P41" s="19"/>
      <c r="Q41" s="19"/>
    </row>
    <row r="42" spans="1:17" ht="15.75" thickBot="1" x14ac:dyDescent="0.3">
      <c r="A42" s="2">
        <v>39</v>
      </c>
      <c r="B42" s="20"/>
      <c r="C42" s="19"/>
      <c r="D42" s="19"/>
      <c r="E42" s="19"/>
      <c r="F42" s="32"/>
      <c r="G42" s="2">
        <v>40</v>
      </c>
      <c r="H42" s="20"/>
      <c r="I42" s="19">
        <f>SUM(Tableau7[[#This Row],[QA]]-Tableau36[[#This Row],[QA]])</f>
        <v>0</v>
      </c>
      <c r="J42" s="19"/>
      <c r="K42" s="31" t="e">
        <f>SUM(Tableau6[[#This Row],[QA]]/Tableau6[[#This Row],[Parties]])</f>
        <v>#DIV/0!</v>
      </c>
      <c r="L42" s="40"/>
      <c r="M42" s="19">
        <v>40</v>
      </c>
      <c r="N42" s="20"/>
      <c r="O42" s="19"/>
      <c r="P42" s="19"/>
      <c r="Q42" s="19"/>
    </row>
    <row r="43" spans="1:17" ht="15.75" thickBot="1" x14ac:dyDescent="0.3">
      <c r="A43" s="2">
        <v>40</v>
      </c>
      <c r="B43" s="20"/>
      <c r="C43" s="19"/>
      <c r="D43" s="19"/>
      <c r="E43" s="19"/>
      <c r="G43" s="2">
        <v>41</v>
      </c>
      <c r="H43" s="20"/>
      <c r="I43" s="19">
        <f>SUM(Tableau7[[#This Row],[QA]]-Tableau36[[#This Row],[QA]])</f>
        <v>0</v>
      </c>
      <c r="J43" s="19"/>
      <c r="K43" s="31" t="e">
        <f>SUM(Tableau6[[#This Row],[QA]]/Tableau6[[#This Row],[Parties]])</f>
        <v>#DIV/0!</v>
      </c>
      <c r="L43" s="7"/>
      <c r="M43" s="8">
        <v>41</v>
      </c>
      <c r="N43" s="20"/>
      <c r="O43" s="19"/>
      <c r="P43" s="19"/>
      <c r="Q43" s="19"/>
    </row>
    <row r="44" spans="1:17" ht="15.75" thickBot="1" x14ac:dyDescent="0.3">
      <c r="A44" s="2">
        <v>41</v>
      </c>
      <c r="B44" s="20"/>
      <c r="C44" s="19"/>
      <c r="D44" s="19"/>
      <c r="E44" s="19"/>
      <c r="G44" s="2">
        <v>42</v>
      </c>
      <c r="H44" s="20"/>
      <c r="I44" s="19">
        <f>SUM(Tableau7[[#This Row],[QA]]-Tableau36[[#This Row],[QA]])</f>
        <v>0</v>
      </c>
      <c r="J44" s="19"/>
      <c r="K44" s="31" t="e">
        <f>SUM(Tableau6[[#This Row],[QA]]/Tableau6[[#This Row],[Parties]])</f>
        <v>#DIV/0!</v>
      </c>
      <c r="L44" s="40"/>
      <c r="M44" s="19">
        <v>42</v>
      </c>
      <c r="N44" s="20"/>
      <c r="O44" s="19"/>
      <c r="P44" s="19"/>
      <c r="Q44" s="19"/>
    </row>
    <row r="45" spans="1:17" ht="15.75" thickBot="1" x14ac:dyDescent="0.3">
      <c r="A45" s="2">
        <v>42</v>
      </c>
      <c r="B45" s="20"/>
      <c r="C45" s="19"/>
      <c r="D45" s="19"/>
      <c r="E45" s="19"/>
      <c r="I45" s="1"/>
      <c r="J45" s="1"/>
      <c r="K45" s="1"/>
    </row>
    <row r="46" spans="1:17" x14ac:dyDescent="0.25">
      <c r="I46" s="1">
        <f>SUM(I5:I45)</f>
        <v>34229</v>
      </c>
      <c r="J46" s="1">
        <f>SUM(J5:J45)</f>
        <v>210</v>
      </c>
      <c r="K46" s="1">
        <f>SUM(I46/J46)</f>
        <v>162.99523809523811</v>
      </c>
      <c r="O46" s="36">
        <f>SUM(O3:O45)</f>
        <v>156624</v>
      </c>
      <c r="P46" s="36">
        <f>SUM(P3:P45)</f>
        <v>960</v>
      </c>
      <c r="Q46" s="36">
        <f>SUM(O46/P46)</f>
        <v>163.15</v>
      </c>
    </row>
    <row r="47" spans="1:17" x14ac:dyDescent="0.25">
      <c r="C47" s="1">
        <f>SUM(C3:C46)</f>
        <v>121420</v>
      </c>
      <c r="D47" s="1">
        <f>SUM(D3:D46)</f>
        <v>744</v>
      </c>
      <c r="E47" s="1">
        <f>SUM(C47/D47)</f>
        <v>163.19892473118279</v>
      </c>
      <c r="L47" s="32"/>
    </row>
    <row r="49" spans="1:17" x14ac:dyDescent="0.25">
      <c r="F49" s="32"/>
      <c r="L49" s="32"/>
    </row>
    <row r="50" spans="1:17" s="32" customFormat="1" x14ac:dyDescent="0.25">
      <c r="A50" s="1"/>
      <c r="B50"/>
      <c r="C50" s="1"/>
      <c r="D50" s="1"/>
      <c r="E50" s="1"/>
      <c r="F50"/>
      <c r="G50" s="36"/>
      <c r="H50" s="33"/>
      <c r="I50" s="33"/>
      <c r="J50" s="33"/>
      <c r="K50" s="37"/>
      <c r="M50" s="1"/>
      <c r="N50"/>
      <c r="O50" s="36"/>
      <c r="P50" s="36"/>
      <c r="Q50" s="36"/>
    </row>
    <row r="51" spans="1:17" s="32" customFormat="1" x14ac:dyDescent="0.25">
      <c r="A51" s="1"/>
      <c r="B51"/>
      <c r="C51" s="1"/>
      <c r="D51" s="1"/>
      <c r="E51" s="1"/>
      <c r="G51" s="36"/>
      <c r="H51" s="33"/>
      <c r="I51" s="33"/>
      <c r="J51" s="33"/>
      <c r="K51" s="37"/>
      <c r="L51"/>
      <c r="M51" s="1"/>
      <c r="N51"/>
      <c r="O51" s="36"/>
      <c r="P51" s="36"/>
      <c r="Q51" s="36"/>
    </row>
    <row r="52" spans="1:17" x14ac:dyDescent="0.25">
      <c r="F52" s="32"/>
      <c r="L52" s="32"/>
    </row>
    <row r="53" spans="1:17" s="32" customFormat="1" x14ac:dyDescent="0.25">
      <c r="A53" s="1"/>
      <c r="B53"/>
      <c r="C53" s="1"/>
      <c r="D53" s="1"/>
      <c r="E53" s="1"/>
      <c r="F53"/>
      <c r="G53" s="36"/>
      <c r="H53" s="33"/>
      <c r="I53" s="33"/>
      <c r="J53" s="33"/>
      <c r="K53" s="37"/>
      <c r="M53" s="1"/>
      <c r="N53"/>
      <c r="O53" s="36"/>
      <c r="P53" s="36"/>
      <c r="Q53" s="36"/>
    </row>
    <row r="54" spans="1:17" s="32" customFormat="1" x14ac:dyDescent="0.25">
      <c r="A54" s="1"/>
      <c r="B54"/>
      <c r="C54" s="1"/>
      <c r="D54" s="1"/>
      <c r="E54" s="1"/>
      <c r="G54" s="36"/>
      <c r="H54" s="33"/>
      <c r="I54" s="33"/>
      <c r="J54" s="33"/>
      <c r="K54" s="37"/>
      <c r="L54"/>
      <c r="M54" s="1"/>
      <c r="N54"/>
      <c r="O54" s="36"/>
      <c r="P54" s="36"/>
      <c r="Q54" s="36"/>
    </row>
    <row r="55" spans="1:17" x14ac:dyDescent="0.25">
      <c r="F55" s="32"/>
    </row>
  </sheetData>
  <mergeCells count="3">
    <mergeCell ref="A1:E1"/>
    <mergeCell ref="G1:K1"/>
    <mergeCell ref="M1:Q1"/>
  </mergeCells>
  <hyperlinks>
    <hyperlink ref="B7" r:id="rId1" display="https://bowling.lexerbowling.com/bowlingdelapraille/solitairegeneve2023-2024/pl011.htm" xr:uid="{92BA3E8C-C2B3-400B-8C73-D1A8B5BF647A}"/>
    <hyperlink ref="B18" r:id="rId2" display="https://bowling.lexerbowling.com/bowlingdelapraille/solitairegeneve2023-2024/pl013.htm" xr:uid="{7F5F0FFA-AB5C-4713-831E-6D20C0BE5D49}"/>
    <hyperlink ref="B11" r:id="rId3" display="https://bowling.lexerbowling.com/bowlingdelapraille/solitairegeneve2023-2024/pl00F.htm" xr:uid="{E1F9DD99-72AF-41CD-A7C5-EB78311F4D52}"/>
    <hyperlink ref="B9" r:id="rId4" display="https://bowling.lexerbowling.com/bowlingdelapraille/solitairegeneve2023-2024/pl002.htm" xr:uid="{CF93F107-4335-4557-B7BF-A0143C4F0D75}"/>
    <hyperlink ref="B27" r:id="rId5" display="https://bowling.lexerbowling.com/bowlingdelapraille/solitairegeneve2023-2024/pl007.htm" xr:uid="{1AB69463-BF25-4D4C-8D17-80BBEF87A6F2}"/>
    <hyperlink ref="B13" r:id="rId6" display="https://bowling.lexerbowling.com/bowlingdelapraille/solitairegeneve2023-2024/pl012.htm" xr:uid="{B0092BD7-A8B7-454E-8799-2D1DD4EA127C}"/>
    <hyperlink ref="B35" r:id="rId7" display="https://bowling.lexerbowling.com/bowlingdelapraille/solitairegeneve2023-2024/pl017.htm" xr:uid="{C9736FEB-FBBF-458D-AB76-69C9EA75FC14}"/>
    <hyperlink ref="B10" r:id="rId8" display="https://bowling.lexerbowling.com/bowlingdelapraille/solitairegeneve2023-2024/pl00E.htm" xr:uid="{E530D45B-7C35-4552-A44D-3BD29D282395}"/>
    <hyperlink ref="B15" r:id="rId9" display="https://bowling.lexerbowling.com/bowlingdelapraille/solitairegeneve2023-2024/pl01B.htm" xr:uid="{0AEED60E-8CF4-4B56-BF87-5A2959CC01C5}"/>
    <hyperlink ref="B4" r:id="rId10" display="https://bowling.lexerbowling.com/bowlingdelapraille/solitairegeneve2023-2024/pl008.htm" xr:uid="{CCBDE748-EA42-4048-B36E-73486ACE29E4}"/>
    <hyperlink ref="B23" r:id="rId11" display="https://bowling.lexerbowling.com/bowlingdelapraille/solitairegeneve2023-2024/pl014.htm" xr:uid="{3FB451C6-FBF2-4E9A-87C3-BCBE44C5179F}"/>
    <hyperlink ref="B20" r:id="rId12" display="https://bowling.lexerbowling.com/bowlingdelapraille/solitairegeneve2023-2024/pl016.htm" xr:uid="{4878E927-84F3-45AE-A7CA-4CE87D8E768D}"/>
    <hyperlink ref="B30" r:id="rId13" display="https://bowling.lexerbowling.com/bowlingdelapraille/solitairegeneve2023-2024/pl015.htm" xr:uid="{4003E7E4-E783-4881-A9A3-5EFC406FDF74}"/>
    <hyperlink ref="B26" r:id="rId14" display="https://bowling.lexerbowling.com/bowlingdelapraille/solitairegeneve2023-2024/pl010.htm" xr:uid="{06D803DD-8F0E-476D-9A35-AD6499EC91DE}"/>
    <hyperlink ref="B17" r:id="rId15" display="https://bowling.lexerbowling.com/bowlingdelapraille/solitairegeneve2023-2024/pl021.htm" xr:uid="{11C91E6A-CE5E-49E2-9C0D-1C44C328C4F2}"/>
    <hyperlink ref="B34" r:id="rId16" display="https://bowling.lexerbowling.com/bowlingdelapraille/solitairegeneve2023-2024/pl01D.htm" xr:uid="{E575484B-888F-458E-A651-198D6067F072}"/>
    <hyperlink ref="B38" r:id="rId17" display="https://bowling.lexerbowling.com/bowlingdelapraille/solitairegeneve2023-2024/pl01C.htm" xr:uid="{F5A1CF0F-282C-48F1-A4A3-EA19E592D32F}"/>
    <hyperlink ref="B12" r:id="rId18" display="https://bowling.lexerbowling.com/bowlingdelapraille/solitairegeneve2023-2024/pl006.htm" xr:uid="{0B46FF07-3C92-4D6D-B21E-D9BD3E2EBB92}"/>
    <hyperlink ref="B33" r:id="rId19" display="https://bowling.lexerbowling.com/bowlingdelapraille/solitairegeneve2023-2024/pl020.htm" xr:uid="{5E3BBEB0-F56A-44B0-97CC-0A181622BB5E}"/>
    <hyperlink ref="B28" r:id="rId20" display="https://bowling.lexerbowling.com/bowlingdelapraille/solitairegeneve2023-2024/pl019.htm" xr:uid="{BA1B128D-0BE5-4AE9-A7AF-878D5D4E4A57}"/>
    <hyperlink ref="B37" r:id="rId21" display="https://bowling.lexerbowling.com/bowlingdelapraille/solitairegeneve2023-2024/pl003.htm" xr:uid="{1F3466C6-DF53-42AC-A7E7-B95BA230161A}"/>
    <hyperlink ref="B22" r:id="rId22" display="https://bowling.lexerbowling.com/bowlingdelapraille/solitairegeneve2023-2024/pl009.htm" xr:uid="{91FCE39B-B1FD-4427-9E7B-118025C33C29}"/>
    <hyperlink ref="B31" r:id="rId23" display="https://bowling.lexerbowling.com/bowlingdelapraille/solitairegeneve2023-2024/pl01F.htm" xr:uid="{3709F431-348B-463D-B02E-BF4F039E7ABB}"/>
    <hyperlink ref="B19" r:id="rId24" display="https://bowling.lexerbowling.com/bowlingdelapraille/solitairegeneve2023-2024/pl004.htm" xr:uid="{8FCFCF35-DFC0-426B-8FAE-20213F28CC09}"/>
    <hyperlink ref="B14" r:id="rId25" display="https://bowling.lexerbowling.com/bowlingdelapraille/solitairegeneve2023-2024/pl01A.htm" xr:uid="{92DBCC4C-AE5B-44CF-9DE6-A5B20DBA43F8}"/>
    <hyperlink ref="B16" r:id="rId26" display="https://bowling.lexerbowling.com/bowlingdelapraille/solitairegeneve2023-2024/pl00C.htm" xr:uid="{0DFB0D70-1FCB-4AF7-A758-702DFDF4B508}"/>
    <hyperlink ref="B29" r:id="rId27" display="https://bowling.lexerbowling.com/bowlingdelapraille/solitairegeneve2023-2024/pl024.htm" xr:uid="{C954205D-0322-45FF-836D-8B02C3998A60}"/>
    <hyperlink ref="B32" r:id="rId28" display="https://bowling.lexerbowling.com/bowlingdelapraille/solitairegeneve2023-2024/pl00B.htm" xr:uid="{804F3C86-A5C8-4334-9906-6D6BF7ABB8EE}"/>
    <hyperlink ref="B8" r:id="rId29" display="https://bowling.lexerbowling.com/bowlingdelapraille/solitairegeneve2023-2024/pl022.htm" xr:uid="{2535CD9D-D33A-44BF-B862-EDFF6EFDFA50}"/>
    <hyperlink ref="B5" r:id="rId30" display="https://bowling.lexerbowling.com/bowlingdelapraille/solitairegeneve2023-2024/pl001.htm" xr:uid="{8330CD42-B49F-46C3-95E7-3F6D0A3F5824}"/>
    <hyperlink ref="B3" r:id="rId31" display="https://bowling.lexerbowling.com/bowlingdelapraille/solitairegeneve2023-2024/pl005.htm" xr:uid="{0DB986AF-2C31-4CDF-8FAC-D4A120CECFBA}"/>
    <hyperlink ref="B36" r:id="rId32" display="https://bowling.lexerbowling.com/bowlingdelapraille/solitairegeneve2023-2024/pl018.htm" xr:uid="{449E381A-61E7-49D8-9194-5E6C6614D520}"/>
    <hyperlink ref="B25" r:id="rId33" display="https://bowling.lexerbowling.com/bowlingdelapraille/solitairegeneve2023-2024/pl023.htm" xr:uid="{A9D49BE1-B1ED-4D45-BE4C-1040268D6081}"/>
    <hyperlink ref="B21" r:id="rId34" display="https://bowling.lexerbowling.com/bowlingdelapraille/solitairegeneve2023-2024/pl00D.htm" xr:uid="{9DC0EEDD-82CF-46D1-8040-50BD24569A98}"/>
    <hyperlink ref="B24" r:id="rId35" display="https://bowling.lexerbowling.com/bowlingdelapraille/solitairegeneve2023-2024/pl01E.htm" xr:uid="{BC8E1BD9-8B32-407F-8A99-D858757C9A38}"/>
    <hyperlink ref="H7" r:id="rId36" display="https://bowling.lexerbowling.com/bowlingdelapraille/solitairegeneve2023-2024/pl011.htm" xr:uid="{5515512C-D147-48B0-9ADA-EB9CF54D94A9}"/>
    <hyperlink ref="H18" r:id="rId37" display="https://bowling.lexerbowling.com/bowlingdelapraille/solitairegeneve2023-2024/pl013.htm" xr:uid="{9297CE6D-E86C-4177-BD35-CB00BD9DEFF1}"/>
    <hyperlink ref="H9" r:id="rId38" display="https://bowling.lexerbowling.com/bowlingdelapraille/solitairegeneve2023-2024/pl002.htm" xr:uid="{61B938D1-FA8B-440A-91CA-B43CC52C9F44}"/>
    <hyperlink ref="H11" r:id="rId39" display="https://bowling.lexerbowling.com/bowlingdelapraille/solitairegeneve2023-2024/pl00F.htm" xr:uid="{92279000-5CEF-4401-A466-8E46BA38EB4A}"/>
    <hyperlink ref="H28" r:id="rId40" display="https://bowling.lexerbowling.com/bowlingdelapraille/solitairegeneve2023-2024/pl007.htm" xr:uid="{5F1313CC-5C2C-4494-8704-9CE2CA8B3764}"/>
    <hyperlink ref="H13" r:id="rId41" display="https://bowling.lexerbowling.com/bowlingdelapraille/solitairegeneve2023-2024/pl012.htm" xr:uid="{ECDE2AAF-CAF4-481B-8BB7-43C783E6CE1E}"/>
    <hyperlink ref="H10" r:id="rId42" display="https://bowling.lexerbowling.com/bowlingdelapraille/solitairegeneve2023-2024/pl00E.htm" xr:uid="{ADB5C56C-A726-40AC-9190-E277EF538F16}"/>
    <hyperlink ref="H36" r:id="rId43" display="https://bowling.lexerbowling.com/bowlingdelapraille/solitairegeneve2023-2024/pl017.htm" xr:uid="{DD286B88-BA95-479F-B5C0-ABDCA6A70E39}"/>
    <hyperlink ref="H15" r:id="rId44" display="https://bowling.lexerbowling.com/bowlingdelapraille/solitairegeneve2023-2024/pl01B.htm" xr:uid="{ADD4ACC3-ADFE-41BE-A473-E2CA439055E5}"/>
    <hyperlink ref="H24" r:id="rId45" display="https://bowling.lexerbowling.com/bowlingdelapraille/solitairegeneve2023-2024/pl014.htm" xr:uid="{8344BC1C-91CF-4F4E-B65D-1E8679746C77}"/>
    <hyperlink ref="H4" r:id="rId46" display="https://bowling.lexerbowling.com/bowlingdelapraille/solitairegeneve2023-2024/pl008.htm" xr:uid="{2DACF69D-11C1-4A5E-AE55-E2D8A8637F9A}"/>
    <hyperlink ref="H12" r:id="rId47" display="https://bowling.lexerbowling.com/bowlingdelapraille/solitairegeneve2023-2024/pl006.htm" xr:uid="{EBA86BFC-4B3B-41BC-8CE3-7CF2C64C0E06}"/>
    <hyperlink ref="H20" r:id="rId48" display="https://bowling.lexerbowling.com/bowlingdelapraille/solitairegeneve2023-2024/pl016.htm" xr:uid="{BC49DCF9-16D5-4B67-B8B0-76691F626917}"/>
    <hyperlink ref="H34" r:id="rId49" display="https://bowling.lexerbowling.com/bowlingdelapraille/solitairegeneve2023-2024/pl020.htm" xr:uid="{5E946096-0E39-47A3-A689-605419E4900B}"/>
    <hyperlink ref="H38" r:id="rId50" display="https://bowling.lexerbowling.com/bowlingdelapraille/solitairegeneve2023-2024/pl003.htm" xr:uid="{D8AA8A69-6E99-4304-BEEF-A13BADB6F74A}"/>
    <hyperlink ref="H39" r:id="rId51" display="https://bowling.lexerbowling.com/bowlingdelapraille/solitairegeneve2023-2024/pl01C.htm" xr:uid="{5750342D-A89C-4DE9-813F-B3F7199C7851}"/>
    <hyperlink ref="H35" r:id="rId52" display="https://bowling.lexerbowling.com/bowlingdelapraille/solitairegeneve2023-2024/pl01D.htm" xr:uid="{F28165A4-7099-4A95-9BE7-996BB102B0DB}"/>
    <hyperlink ref="H27" r:id="rId53" display="https://bowling.lexerbowling.com/bowlingdelapraille/solitairegeneve2023-2024/pl010.htm" xr:uid="{A3154B0A-C29A-44AD-BAC4-B075AE5F1EF8}"/>
    <hyperlink ref="H31" r:id="rId54" display="https://bowling.lexerbowling.com/bowlingdelapraille/solitairegeneve2023-2024/pl015.htm" xr:uid="{34901ED7-C1EA-4CA1-BDE6-6F1D64AE8B36}"/>
    <hyperlink ref="H17" r:id="rId55" display="https://bowling.lexerbowling.com/bowlingdelapraille/solitairegeneve2023-2024/pl021.htm" xr:uid="{FC54EF77-3409-47DF-953D-CE9EFA6776EB}"/>
    <hyperlink ref="H5" r:id="rId56" display="https://bowling.lexerbowling.com/bowlingdelapraille/solitairegeneve2023-2024/pl001.htm" xr:uid="{D4AB7508-67C0-455A-A07C-855BA2088144}"/>
    <hyperlink ref="H16" r:id="rId57" display="https://bowling.lexerbowling.com/bowlingdelapraille/solitairegeneve2023-2024/pl00C.htm" xr:uid="{0B757B4D-40D9-4602-B2EB-AF379B4A9F1E}"/>
    <hyperlink ref="H29" r:id="rId58" display="https://bowling.lexerbowling.com/bowlingdelapraille/solitairegeneve2023-2024/pl019.htm" xr:uid="{2097273F-C1C5-4B8C-B224-4840A1D11634}"/>
    <hyperlink ref="H22" r:id="rId59" display="https://bowling.lexerbowling.com/bowlingdelapraille/solitairegeneve2023-2024/pl009.htm" xr:uid="{EE356F28-A1CF-404D-86FB-622247864B69}"/>
    <hyperlink ref="H32" r:id="rId60" display="https://bowling.lexerbowling.com/bowlingdelapraille/solitairegeneve2023-2024/pl01F.htm" xr:uid="{CF92B810-DB3C-4DDB-B917-E926EB363818}"/>
    <hyperlink ref="H6" r:id="rId61" display="https://bowling.lexerbowling.com/bowlingdelapraille/solitairegeneve2023-2024/pl026.htm" xr:uid="{114989B8-6BB1-48F3-9200-89BF573C803B}"/>
    <hyperlink ref="H14" r:id="rId62" display="https://bowling.lexerbowling.com/bowlingdelapraille/solitairegeneve2023-2024/pl01A.htm" xr:uid="{237BD102-7FD5-44C5-BDEA-1FBD814DBA58}"/>
    <hyperlink ref="H19" r:id="rId63" display="https://bowling.lexerbowling.com/bowlingdelapraille/solitairegeneve2023-2024/pl004.htm" xr:uid="{1643CDF9-FA3F-44D5-B93F-FC3EEFE3D223}"/>
    <hyperlink ref="H25" r:id="rId64" display="https://bowling.lexerbowling.com/bowlingdelapraille/solitairegeneve2023-2024/pl01E.htm" xr:uid="{27858C48-556E-43C9-8639-408C99218327}"/>
    <hyperlink ref="H3" r:id="rId65" display="https://bowling.lexerbowling.com/bowlingdelapraille/solitairegeneve2023-2024/pl005.htm" xr:uid="{AE8C11AA-1607-4F1F-BCB0-0270912C357F}"/>
    <hyperlink ref="H30" r:id="rId66" display="https://bowling.lexerbowling.com/bowlingdelapraille/solitairegeneve2023-2024/pl024.htm" xr:uid="{E1A765FB-F118-4A83-840F-DD9EDEDCB97F}"/>
    <hyperlink ref="H33" r:id="rId67" display="https://bowling.lexerbowling.com/bowlingdelapraille/solitairegeneve2023-2024/pl00B.htm" xr:uid="{B8AC9066-5C24-47EB-8562-4F4BEE3B3EDF}"/>
    <hyperlink ref="H8" r:id="rId68" display="https://bowling.lexerbowling.com/bowlingdelapraille/solitairegeneve2023-2024/pl022.htm" xr:uid="{007C1BD2-5BBD-485A-8CBF-B7CF42C6B993}"/>
    <hyperlink ref="H37" r:id="rId69" display="https://bowling.lexerbowling.com/bowlingdelapraille/solitairegeneve2023-2024/pl018.htm" xr:uid="{327B8399-AA16-4979-B775-3D02A60391DB}"/>
    <hyperlink ref="H26" r:id="rId70" display="https://bowling.lexerbowling.com/bowlingdelapraille/solitairegeneve2023-2024/pl023.htm" xr:uid="{B38733A0-AC97-4F98-94EF-D1D70D3E1942}"/>
    <hyperlink ref="H21" r:id="rId71" display="https://bowling.lexerbowling.com/bowlingdelapraille/solitairegeneve2023-2024/pl00D.htm" xr:uid="{A12BD004-8EA1-4C9B-9458-7BF4F9F43255}"/>
    <hyperlink ref="H23" r:id="rId72" display="https://bowling.lexerbowling.com/bowlingdelapraille/solitairegeneve2023-2024/pl025.htm" xr:uid="{301092A9-DED0-4CF9-98E7-316B3CA2707C}"/>
    <hyperlink ref="B6" r:id="rId73" display="https://bowling.lexerbowling.com/bowlingdelapraille/solitairegeneve2023-2024/pl026.htm" xr:uid="{04FA9674-DE89-4940-84F0-ECB73F7B1536}"/>
    <hyperlink ref="N7" r:id="rId74" display="https://bowling.lexerbowling.com/bowlingdelapraille/solitairegeneve2023-2024/pl011.htm" xr:uid="{A07C1FDF-C32A-4B83-B964-A3F728314C3F}"/>
    <hyperlink ref="N18" r:id="rId75" display="https://bowling.lexerbowling.com/bowlingdelapraille/solitairegeneve2023-2024/pl013.htm" xr:uid="{3B8D3937-B78B-4CD7-A032-208F9E133495}"/>
    <hyperlink ref="N9" r:id="rId76" display="https://bowling.lexerbowling.com/bowlingdelapraille/solitairegeneve2023-2024/pl002.htm" xr:uid="{EB6A2EBF-3095-46F6-8D0D-4605ACDD1995}"/>
    <hyperlink ref="N11" r:id="rId77" display="https://bowling.lexerbowling.com/bowlingdelapraille/solitairegeneve2023-2024/pl00F.htm" xr:uid="{1BAB3950-CC35-4165-B9D8-542789A81F85}"/>
    <hyperlink ref="N28" r:id="rId78" display="https://bowling.lexerbowling.com/bowlingdelapraille/solitairegeneve2023-2024/pl007.htm" xr:uid="{92F97D4E-320A-4EFF-829C-5B16A4076F71}"/>
    <hyperlink ref="N13" r:id="rId79" display="https://bowling.lexerbowling.com/bowlingdelapraille/solitairegeneve2023-2024/pl012.htm" xr:uid="{E13AC4BC-73FC-46D6-9884-87E890A12173}"/>
    <hyperlink ref="N36" r:id="rId80" display="https://bowling.lexerbowling.com/bowlingdelapraille/solitairegeneve2023-2024/pl017.htm" xr:uid="{383BBCA0-768D-4C5B-9AB3-54A4B44F5D0E}"/>
    <hyperlink ref="N15" r:id="rId81" display="https://bowling.lexerbowling.com/bowlingdelapraille/solitairegeneve2023-2024/pl01B.htm" xr:uid="{0472F62D-3B8D-40D1-A856-B5A7EDAEFBB5}"/>
    <hyperlink ref="N24" r:id="rId82" display="https://bowling.lexerbowling.com/bowlingdelapraille/solitairegeneve2023-2024/pl014.htm" xr:uid="{C8219994-128D-474F-A5F6-F9A3EAB2768E}"/>
    <hyperlink ref="N10" r:id="rId83" display="https://bowling.lexerbowling.com/bowlingdelapraille/solitairegeneve2023-2024/pl00E.htm" xr:uid="{C944D570-BA68-49CA-B733-DC2C00EEB536}"/>
    <hyperlink ref="N20" r:id="rId84" display="https://bowling.lexerbowling.com/bowlingdelapraille/solitairegeneve2023-2024/pl016.htm" xr:uid="{D857D548-1D85-4FF8-81F7-AE8C3778DD27}"/>
    <hyperlink ref="N4" r:id="rId85" display="https://bowling.lexerbowling.com/bowlingdelapraille/solitairegeneve2023-2024/pl008.htm" xr:uid="{22B83F74-E49C-48CF-9BD2-AE7609DD9294}"/>
    <hyperlink ref="N12" r:id="rId86" display="https://bowling.lexerbowling.com/bowlingdelapraille/solitairegeneve2023-2024/pl006.htm" xr:uid="{87CED952-720E-4A81-9995-71F74CC220CF}"/>
    <hyperlink ref="N39" r:id="rId87" display="https://bowling.lexerbowling.com/bowlingdelapraille/solitairegeneve2023-2024/pl01C.htm" xr:uid="{5BBB4215-589F-45B2-94C1-2A66BE3AB589}"/>
    <hyperlink ref="N34" r:id="rId88" display="https://bowling.lexerbowling.com/bowlingdelapraille/solitairegeneve2023-2024/pl020.htm" xr:uid="{147EB0B7-681B-4EA0-8943-F8A74036C600}"/>
    <hyperlink ref="N38" r:id="rId89" display="https://bowling.lexerbowling.com/bowlingdelapraille/solitairegeneve2023-2024/pl003.htm" xr:uid="{B9ECE2FF-C940-4B94-A43C-F48723AD20D0}"/>
    <hyperlink ref="N35" r:id="rId90" display="https://bowling.lexerbowling.com/bowlingdelapraille/solitairegeneve2023-2024/pl01D.htm" xr:uid="{197AAB1F-C5FF-4D1B-A548-C89E8D48288B}"/>
    <hyperlink ref="N27" r:id="rId91" display="https://bowling.lexerbowling.com/bowlingdelapraille/solitairegeneve2023-2024/pl010.htm" xr:uid="{56422584-F7C6-4A10-A296-7F4CD35DD3D3}"/>
    <hyperlink ref="N6" r:id="rId92" display="https://bowling.lexerbowling.com/bowlingdelapraille/solitairegeneve2023-2024/pl026.htm" xr:uid="{6917A1D7-2B56-4C40-BFB9-D3BE039A3D66}"/>
    <hyperlink ref="N31" r:id="rId93" display="https://bowling.lexerbowling.com/bowlingdelapraille/solitairegeneve2023-2024/pl015.htm" xr:uid="{641B8E68-609C-4ED5-BDD0-11517D05FDF9}"/>
    <hyperlink ref="N17" r:id="rId94" display="https://bowling.lexerbowling.com/bowlingdelapraille/solitairegeneve2023-2024/pl021.htm" xr:uid="{C280F4CA-73F4-4844-915D-178F58AA1300}"/>
    <hyperlink ref="N5" r:id="rId95" display="https://bowling.lexerbowling.com/bowlingdelapraille/solitairegeneve2023-2024/pl001.htm" xr:uid="{C2E2B0BD-DF1E-415A-86C7-FD9AC216EBC2}"/>
    <hyperlink ref="N19" r:id="rId96" display="https://bowling.lexerbowling.com/bowlingdelapraille/solitairegeneve2023-2024/pl004.htm" xr:uid="{660213B9-D839-4165-9C2E-7848096A9827}"/>
    <hyperlink ref="N14" r:id="rId97" display="https://bowling.lexerbowling.com/bowlingdelapraille/solitairegeneve2023-2024/pl01A.htm" xr:uid="{921720E7-ED1B-4B47-AB98-180D06D8CC7C}"/>
    <hyperlink ref="N16" r:id="rId98" display="https://bowling.lexerbowling.com/bowlingdelapraille/solitairegeneve2023-2024/pl00C.htm" xr:uid="{6F6E4BDD-6170-492A-B1C5-5C1AD74E4473}"/>
    <hyperlink ref="N29" r:id="rId99" display="https://bowling.lexerbowling.com/bowlingdelapraille/solitairegeneve2023-2024/pl019.htm" xr:uid="{14DA2C56-DC62-4686-A262-0F34FDEA1361}"/>
    <hyperlink ref="N22" r:id="rId100" display="https://bowling.lexerbowling.com/bowlingdelapraille/solitairegeneve2023-2024/pl009.htm" xr:uid="{1C3BAC9B-55F1-4B81-B5DF-E89A0832EEAC}"/>
    <hyperlink ref="N32" r:id="rId101" display="https://bowling.lexerbowling.com/bowlingdelapraille/solitairegeneve2023-2024/pl01F.htm" xr:uid="{5AD20656-CE2C-4568-B0E7-88B1AC5CA978}"/>
    <hyperlink ref="N25" r:id="rId102" display="https://bowling.lexerbowling.com/bowlingdelapraille/solitairegeneve2023-2024/pl01E.htm" xr:uid="{6D2CB13D-C885-4DFD-9B44-F4C2A14CD51B}"/>
    <hyperlink ref="N3" r:id="rId103" display="https://bowling.lexerbowling.com/bowlingdelapraille/solitairegeneve2023-2024/pl005.htm" xr:uid="{641832CD-5AFB-4E1F-9397-BB5F7017A22A}"/>
    <hyperlink ref="N30" r:id="rId104" display="https://bowling.lexerbowling.com/bowlingdelapraille/solitairegeneve2023-2024/pl024.htm" xr:uid="{4C3458A3-3A3B-4823-B7D1-C623CBF1B11C}"/>
    <hyperlink ref="N33" r:id="rId105" display="https://bowling.lexerbowling.com/bowlingdelapraille/solitairegeneve2023-2024/pl00B.htm" xr:uid="{B066B637-8A6A-45C0-A1E2-B267D84347AD}"/>
    <hyperlink ref="N8" r:id="rId106" display="https://bowling.lexerbowling.com/bowlingdelapraille/solitairegeneve2023-2024/pl022.htm" xr:uid="{7F318B58-2F31-4354-B074-6C3E59BBA681}"/>
    <hyperlink ref="N37" r:id="rId107" display="https://bowling.lexerbowling.com/bowlingdelapraille/solitairegeneve2023-2024/pl018.htm" xr:uid="{67F0B337-53CE-4D07-87D6-40ACA2243ADB}"/>
    <hyperlink ref="N26" r:id="rId108" display="https://bowling.lexerbowling.com/bowlingdelapraille/solitairegeneve2023-2024/pl023.htm" xr:uid="{3F804733-33F1-4652-BC37-44D3EC2B2244}"/>
    <hyperlink ref="N21" r:id="rId109" display="https://bowling.lexerbowling.com/bowlingdelapraille/solitairegeneve2023-2024/pl00D.htm" xr:uid="{9293EB7B-62F0-40E0-BDAC-49D1C3DABD2C}"/>
    <hyperlink ref="N23" r:id="rId110" display="https://bowling.lexerbowling.com/bowlingdelapraille/solitairegeneve2023-2024/pl025.htm" xr:uid="{66AB5E79-6042-4766-8F54-3E9EBEB8CA66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11"/>
  <colBreaks count="2" manualBreakCount="2">
    <brk id="6" max="1048575" man="1"/>
    <brk id="12" max="1048575" man="1"/>
  </colBreaks>
  <tableParts count="3">
    <tablePart r:id="rId112"/>
    <tablePart r:id="rId113"/>
    <tablePart r:id="rId1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tabSelected="1" workbookViewId="0">
      <selection activeCell="H11" sqref="H11"/>
    </sheetView>
  </sheetViews>
  <sheetFormatPr baseColWidth="10" defaultColWidth="11.5703125" defaultRowHeight="15" x14ac:dyDescent="0.2"/>
  <cols>
    <col min="1" max="1" width="5.7109375" style="13" bestFit="1" customWidth="1"/>
    <col min="2" max="2" width="12.7109375" style="13" bestFit="1" customWidth="1"/>
    <col min="3" max="5" width="11.7109375" style="13" bestFit="1" customWidth="1"/>
    <col min="6" max="16384" width="11.5703125" style="12"/>
  </cols>
  <sheetData>
    <row r="1" spans="1:11" ht="15.75" x14ac:dyDescent="0.2">
      <c r="B1" s="55" t="s">
        <v>10</v>
      </c>
      <c r="C1" s="55"/>
      <c r="D1" s="55"/>
      <c r="E1" s="55"/>
    </row>
    <row r="2" spans="1:11" ht="15.75" x14ac:dyDescent="0.2">
      <c r="B2" s="14"/>
      <c r="C2" s="14"/>
      <c r="D2" s="14"/>
      <c r="E2" s="14"/>
    </row>
    <row r="3" spans="1:11" x14ac:dyDescent="0.2">
      <c r="A3" s="13" t="s">
        <v>11</v>
      </c>
      <c r="B3" s="13" t="s">
        <v>7</v>
      </c>
      <c r="C3" s="13" t="s">
        <v>8</v>
      </c>
      <c r="D3" s="13" t="s">
        <v>2</v>
      </c>
      <c r="E3" s="13" t="s">
        <v>9</v>
      </c>
    </row>
    <row r="4" spans="1:11" ht="15.75" x14ac:dyDescent="0.2">
      <c r="A4" s="13">
        <v>1</v>
      </c>
      <c r="B4" s="17">
        <v>45172</v>
      </c>
      <c r="C4" s="14">
        <v>22779</v>
      </c>
      <c r="D4" s="14">
        <v>144</v>
      </c>
      <c r="E4" s="42">
        <v>158.1875</v>
      </c>
    </row>
    <row r="5" spans="1:11" ht="15.75" x14ac:dyDescent="0.25">
      <c r="A5" s="13">
        <v>2</v>
      </c>
      <c r="B5" s="17">
        <v>45200</v>
      </c>
      <c r="C5" s="21">
        <v>17661</v>
      </c>
      <c r="D5" s="21">
        <v>108</v>
      </c>
      <c r="E5" s="45">
        <v>163.52777777777777</v>
      </c>
      <c r="G5" s="10"/>
      <c r="H5" s="1"/>
    </row>
    <row r="6" spans="1:11" ht="15.75" x14ac:dyDescent="0.2">
      <c r="A6" s="13">
        <v>3</v>
      </c>
      <c r="B6" s="17">
        <v>45228</v>
      </c>
      <c r="C6" s="27">
        <v>19356</v>
      </c>
      <c r="D6" s="27">
        <v>120</v>
      </c>
      <c r="E6" s="39">
        <f>SUM(C6/D6)</f>
        <v>161.30000000000001</v>
      </c>
    </row>
    <row r="7" spans="1:11" ht="15.75" x14ac:dyDescent="0.25">
      <c r="A7" s="13">
        <v>4</v>
      </c>
      <c r="B7" s="17">
        <v>45242</v>
      </c>
      <c r="C7" s="21">
        <v>17553</v>
      </c>
      <c r="D7" s="21">
        <v>108</v>
      </c>
      <c r="E7" s="15">
        <v>162.52699999999999</v>
      </c>
      <c r="G7" s="10"/>
      <c r="H7" s="10"/>
      <c r="I7" s="10"/>
    </row>
    <row r="8" spans="1:11" ht="15.75" x14ac:dyDescent="0.2">
      <c r="A8" s="13">
        <v>5</v>
      </c>
      <c r="B8" s="17">
        <v>45256</v>
      </c>
      <c r="C8" s="14">
        <v>20512</v>
      </c>
      <c r="D8" s="14">
        <v>120</v>
      </c>
      <c r="E8" s="56">
        <f>SUM(C8/D8)</f>
        <v>170.93333333333334</v>
      </c>
    </row>
    <row r="9" spans="1:11" ht="15.75" x14ac:dyDescent="0.2">
      <c r="A9" s="13">
        <v>6</v>
      </c>
      <c r="B9" s="17">
        <v>45270</v>
      </c>
      <c r="C9" s="14">
        <v>23559</v>
      </c>
      <c r="D9" s="14">
        <v>144</v>
      </c>
      <c r="E9" s="50">
        <f>SUM(C9/D9)</f>
        <v>163.60416666666666</v>
      </c>
    </row>
    <row r="10" spans="1:11" ht="15.75" x14ac:dyDescent="0.2">
      <c r="A10" s="13">
        <v>7</v>
      </c>
      <c r="B10" s="17">
        <v>45326</v>
      </c>
      <c r="C10" s="14">
        <v>20361</v>
      </c>
      <c r="D10" s="14">
        <v>126</v>
      </c>
      <c r="E10" s="50">
        <f t="shared" ref="E10:E12" si="0">SUM(C10/D10)</f>
        <v>161.5952380952381</v>
      </c>
      <c r="I10" s="10"/>
      <c r="J10" s="10"/>
      <c r="K10" s="10"/>
    </row>
    <row r="11" spans="1:11" ht="15.75" x14ac:dyDescent="0.2">
      <c r="A11" s="13">
        <v>8</v>
      </c>
      <c r="B11" s="17">
        <v>45375</v>
      </c>
      <c r="C11" s="14">
        <v>14843</v>
      </c>
      <c r="D11" s="14">
        <v>90</v>
      </c>
      <c r="E11" s="15">
        <f t="shared" si="0"/>
        <v>164.92222222222222</v>
      </c>
    </row>
    <row r="12" spans="1:11" ht="15.75" x14ac:dyDescent="0.25">
      <c r="A12" s="13">
        <v>9</v>
      </c>
      <c r="B12" s="17">
        <v>45389</v>
      </c>
      <c r="C12" s="21">
        <v>18575</v>
      </c>
      <c r="D12" s="14">
        <v>108</v>
      </c>
      <c r="E12" s="38">
        <f t="shared" si="0"/>
        <v>171.99074074074073</v>
      </c>
    </row>
    <row r="13" spans="1:11" ht="15.75" x14ac:dyDescent="0.2">
      <c r="A13" s="13">
        <v>10</v>
      </c>
      <c r="B13" s="17">
        <v>45431</v>
      </c>
      <c r="C13" s="27"/>
      <c r="D13" s="27"/>
      <c r="E13" s="38"/>
    </row>
    <row r="14" spans="1:11" ht="15.75" x14ac:dyDescent="0.2">
      <c r="A14" s="13">
        <v>11</v>
      </c>
      <c r="B14" s="17">
        <v>45445</v>
      </c>
      <c r="C14" s="14"/>
      <c r="D14" s="14"/>
      <c r="E14" s="15"/>
    </row>
    <row r="15" spans="1:11" ht="15.75" x14ac:dyDescent="0.2">
      <c r="A15" s="13">
        <v>12</v>
      </c>
      <c r="B15" s="17">
        <v>45459</v>
      </c>
      <c r="C15" s="14"/>
      <c r="D15" s="14"/>
      <c r="E15" s="15"/>
    </row>
    <row r="16" spans="1:11" x14ac:dyDescent="0.2">
      <c r="E16" s="15" t="e">
        <f t="shared" ref="E16" si="1">SUM(C16/D16)</f>
        <v>#DIV/0!</v>
      </c>
    </row>
  </sheetData>
  <mergeCells count="1">
    <mergeCell ref="B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2023</vt:lpstr>
      <vt:lpstr>2024</vt:lpstr>
      <vt:lpstr>2023-2024</vt:lpstr>
      <vt:lpstr>Moyenne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GOLAY</dc:creator>
  <cp:lastModifiedBy>Daniel Golay</cp:lastModifiedBy>
  <cp:lastPrinted>2020-09-27T21:31:41Z</cp:lastPrinted>
  <dcterms:created xsi:type="dcterms:W3CDTF">2013-12-15T07:28:22Z</dcterms:created>
  <dcterms:modified xsi:type="dcterms:W3CDTF">2024-04-07T11:20:17Z</dcterms:modified>
</cp:coreProperties>
</file>