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-Pc\Documents\BOWLING\AGB-Site-2020_21\ligues\le solitaire\2024-2025\"/>
    </mc:Choice>
  </mc:AlternateContent>
  <xr:revisionPtr revIDLastSave="0" documentId="13_ncr:1_{4A1CB709-E6A3-4603-80C5-DA8A41389546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2024" sheetId="4" r:id="rId1"/>
    <sheet name="2025" sheetId="12" r:id="rId2"/>
    <sheet name="2024-2025" sheetId="2" r:id="rId3"/>
    <sheet name="Moyenne" sheetId="6" r:id="rId4"/>
  </sheets>
  <calcPr calcId="191029"/>
</workbook>
</file>

<file path=xl/calcChain.xml><?xml version="1.0" encoding="utf-8"?>
<calcChain xmlns="http://schemas.openxmlformats.org/spreadsheetml/2006/main">
  <c r="D16" i="6" l="1"/>
  <c r="C16" i="6"/>
  <c r="I27" i="4" l="1"/>
  <c r="K27" i="4" s="1"/>
  <c r="J27" i="4"/>
  <c r="E6" i="6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8" i="4"/>
  <c r="J29" i="4"/>
  <c r="J30" i="4"/>
  <c r="J31" i="4"/>
  <c r="J32" i="4"/>
  <c r="J33" i="4"/>
  <c r="J34" i="4"/>
  <c r="J35" i="4"/>
  <c r="J36" i="4"/>
  <c r="J37" i="4"/>
  <c r="J5" i="4"/>
  <c r="I5" i="4"/>
  <c r="I6" i="4"/>
  <c r="I7" i="4"/>
  <c r="I8" i="4"/>
  <c r="K8" i="4" s="1"/>
  <c r="I9" i="4"/>
  <c r="I10" i="4"/>
  <c r="I11" i="4"/>
  <c r="I12" i="4"/>
  <c r="K12" i="4" s="1"/>
  <c r="I13" i="4"/>
  <c r="K13" i="4" s="1"/>
  <c r="I14" i="4"/>
  <c r="I15" i="4"/>
  <c r="I16" i="4"/>
  <c r="I17" i="4"/>
  <c r="I18" i="4"/>
  <c r="I19" i="4"/>
  <c r="I20" i="4"/>
  <c r="K20" i="4" s="1"/>
  <c r="I21" i="4"/>
  <c r="K21" i="4" s="1"/>
  <c r="I22" i="4"/>
  <c r="I23" i="4"/>
  <c r="I24" i="4"/>
  <c r="I25" i="4"/>
  <c r="I26" i="4"/>
  <c r="I28" i="4"/>
  <c r="I29" i="4"/>
  <c r="K29" i="4" s="1"/>
  <c r="I30" i="4"/>
  <c r="K30" i="4" s="1"/>
  <c r="I31" i="4"/>
  <c r="I32" i="4"/>
  <c r="I33" i="4"/>
  <c r="I34" i="4"/>
  <c r="I35" i="4"/>
  <c r="I36" i="4"/>
  <c r="I37" i="4"/>
  <c r="K37" i="4" s="1"/>
  <c r="I38" i="4"/>
  <c r="K38" i="4" s="1"/>
  <c r="I39" i="4"/>
  <c r="K39" i="4" s="1"/>
  <c r="I40" i="4"/>
  <c r="K40" i="4" s="1"/>
  <c r="I41" i="4"/>
  <c r="K41" i="4" s="1"/>
  <c r="I42" i="4"/>
  <c r="K42" i="4" s="1"/>
  <c r="I43" i="4"/>
  <c r="K43" i="4" s="1"/>
  <c r="I44" i="4"/>
  <c r="K44" i="4" s="1"/>
  <c r="O44" i="2"/>
  <c r="K33" i="4" l="1"/>
  <c r="K24" i="4"/>
  <c r="K16" i="4"/>
  <c r="K5" i="4"/>
  <c r="K32" i="4"/>
  <c r="K23" i="4"/>
  <c r="K15" i="4"/>
  <c r="K7" i="4"/>
  <c r="K34" i="4"/>
  <c r="K25" i="4"/>
  <c r="K17" i="4"/>
  <c r="K31" i="4"/>
  <c r="K22" i="4"/>
  <c r="K14" i="4"/>
  <c r="K6" i="4"/>
  <c r="K36" i="4"/>
  <c r="K28" i="4"/>
  <c r="K19" i="4"/>
  <c r="K11" i="4"/>
  <c r="K9" i="4"/>
  <c r="K35" i="4"/>
  <c r="K26" i="4"/>
  <c r="K18" i="4"/>
  <c r="K10" i="4"/>
  <c r="I35" i="2"/>
  <c r="J35" i="2"/>
  <c r="I36" i="2"/>
  <c r="J36" i="2"/>
  <c r="I37" i="2"/>
  <c r="J37" i="2"/>
  <c r="I38" i="2"/>
  <c r="J38" i="2"/>
  <c r="I39" i="2"/>
  <c r="J39" i="2"/>
  <c r="I40" i="2"/>
  <c r="K40" i="2" s="1"/>
  <c r="I41" i="2"/>
  <c r="K41" i="2" s="1"/>
  <c r="I42" i="2"/>
  <c r="K42" i="2" s="1"/>
  <c r="J43" i="12"/>
  <c r="J44" i="12"/>
  <c r="J45" i="12"/>
  <c r="J46" i="12"/>
  <c r="K28" i="2" l="1"/>
  <c r="K12" i="2"/>
  <c r="K36" i="2"/>
  <c r="K29" i="2"/>
  <c r="K25" i="2"/>
  <c r="K17" i="2"/>
  <c r="K13" i="2"/>
  <c r="K30" i="2"/>
  <c r="K14" i="2"/>
  <c r="K38" i="2"/>
  <c r="K26" i="2"/>
  <c r="K18" i="2"/>
  <c r="K34" i="2"/>
  <c r="K10" i="2"/>
  <c r="K22" i="2"/>
  <c r="K37" i="2"/>
  <c r="K35" i="2"/>
  <c r="K27" i="2"/>
  <c r="K11" i="2"/>
  <c r="K39" i="2"/>
  <c r="K31" i="2"/>
  <c r="K19" i="2"/>
  <c r="K3" i="2"/>
  <c r="K5" i="2"/>
  <c r="L45" i="12"/>
  <c r="Q45" i="12"/>
  <c r="S45" i="12" s="1"/>
  <c r="L46" i="12"/>
  <c r="Q46" i="12"/>
  <c r="S46" i="12" s="1"/>
  <c r="L44" i="12"/>
  <c r="Q44" i="12"/>
  <c r="S44" i="12" s="1"/>
  <c r="L43" i="12"/>
  <c r="Q43" i="12"/>
  <c r="S43" i="12" s="1"/>
  <c r="K21" i="2"/>
  <c r="K32" i="2"/>
  <c r="K24" i="2"/>
  <c r="K16" i="2"/>
  <c r="K8" i="2"/>
  <c r="K4" i="2"/>
  <c r="K6" i="2"/>
  <c r="K7" i="2"/>
  <c r="K23" i="2"/>
  <c r="K20" i="2"/>
  <c r="K33" i="2"/>
  <c r="K9" i="2"/>
  <c r="K15" i="2"/>
  <c r="B55" i="4"/>
  <c r="Q47" i="12" l="1"/>
  <c r="R47" i="12"/>
  <c r="J44" i="2"/>
  <c r="S47" i="12" l="1"/>
  <c r="I44" i="2"/>
  <c r="K44" i="2" s="1"/>
  <c r="E16" i="6" l="1"/>
  <c r="Y48" i="12"/>
  <c r="X48" i="12"/>
  <c r="D48" i="12"/>
  <c r="C48" i="12"/>
  <c r="P46" i="4"/>
  <c r="O46" i="4"/>
  <c r="D46" i="4"/>
  <c r="C46" i="4"/>
  <c r="Z48" i="12" l="1"/>
  <c r="E48" i="12"/>
  <c r="J47" i="12"/>
  <c r="K47" i="12"/>
  <c r="E46" i="4"/>
  <c r="J46" i="4"/>
  <c r="I46" i="4"/>
  <c r="Q46" i="4"/>
  <c r="L47" i="12" l="1"/>
  <c r="K46" i="4"/>
  <c r="C45" i="2" l="1"/>
  <c r="D45" i="2"/>
  <c r="P44" i="2" l="1"/>
  <c r="E45" i="2" l="1"/>
  <c r="Q44" i="2"/>
</calcChain>
</file>

<file path=xl/sharedStrings.xml><?xml version="1.0" encoding="utf-8"?>
<sst xmlns="http://schemas.openxmlformats.org/spreadsheetml/2006/main" count="239" uniqueCount="55">
  <si>
    <t>Pos.</t>
  </si>
  <si>
    <t>Nom</t>
  </si>
  <si>
    <t>Parties</t>
  </si>
  <si>
    <t>QA</t>
  </si>
  <si>
    <t>Moy.</t>
  </si>
  <si>
    <t>Corbo Pierre</t>
  </si>
  <si>
    <t>D'Apice Vincenzo</t>
  </si>
  <si>
    <t>Dates</t>
  </si>
  <si>
    <t>Quilles</t>
  </si>
  <si>
    <t>Moyennes</t>
  </si>
  <si>
    <t>Le Solitaire</t>
  </si>
  <si>
    <t>Tour</t>
  </si>
  <si>
    <t>Golay Daniel</t>
  </si>
  <si>
    <t>Diaz Lopez José Manuel</t>
  </si>
  <si>
    <t>Carolino Romulo</t>
  </si>
  <si>
    <t>Aries Claudia</t>
  </si>
  <si>
    <t>Almudever Celina</t>
  </si>
  <si>
    <t>Hand</t>
  </si>
  <si>
    <t>Grillet Liliane</t>
  </si>
  <si>
    <t>Roagna Gilles-Eric</t>
  </si>
  <si>
    <t>Pasquier Virginie</t>
  </si>
  <si>
    <t>Umali Jaime</t>
  </si>
  <si>
    <t>Classement général individuels 2023</t>
  </si>
  <si>
    <t>Moyat Magali</t>
  </si>
  <si>
    <t>Jaena Emma</t>
  </si>
  <si>
    <t>Walther Jeanette</t>
  </si>
  <si>
    <t>D'Apice Eladio</t>
  </si>
  <si>
    <t>Rosset Franck</t>
  </si>
  <si>
    <t>Seydoux Pascal</t>
  </si>
  <si>
    <t>Moser Noraida</t>
  </si>
  <si>
    <t>Pellein Stéphane</t>
  </si>
  <si>
    <t>Depuis le 01.10.2023</t>
  </si>
  <si>
    <t>Au 31.12.2023</t>
  </si>
  <si>
    <t>Faller Nezza</t>
  </si>
  <si>
    <t>Dupenloup Franck</t>
  </si>
  <si>
    <t>Visalli Giuseppe</t>
  </si>
  <si>
    <t>Gabriel Eric</t>
  </si>
  <si>
    <t>Moyenne</t>
  </si>
  <si>
    <t>Da Silva Mario</t>
  </si>
  <si>
    <t>Martinez Mary-Claude</t>
  </si>
  <si>
    <t>Paras Marife</t>
  </si>
  <si>
    <t>2024-2025</t>
  </si>
  <si>
    <t>Grassin Frédéric</t>
  </si>
  <si>
    <t>Au 15.09.2024</t>
  </si>
  <si>
    <t>Au 01.01.2025</t>
  </si>
  <si>
    <t>Classement général individuels 2025</t>
  </si>
  <si>
    <t>Depuis le 01.01.2025 au 26.03.2025</t>
  </si>
  <si>
    <t>Depuis le 01.04.2025 au 30.06.2025</t>
  </si>
  <si>
    <t>Au 30.06.2025</t>
  </si>
  <si>
    <t>Hingray Sébastien</t>
  </si>
  <si>
    <t>Dela Pena Jingkie</t>
  </si>
  <si>
    <t>Martin José</t>
  </si>
  <si>
    <t>Sauthier Philippe</t>
  </si>
  <si>
    <t>Faller Merrie</t>
  </si>
  <si>
    <t>Nicole 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</si>
</sst>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rgb="FF00000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thin">
        <color theme="1"/>
      </bottom>
      <diagonal/>
    </border>
  </borders>
  <cellStyleXfs count="3">
    <xf numFmtId="0" fontId="0" fillId="0" borderId="0"/>
    <xf numFmtId="0" fontId="8" fillId="0" borderId="0"/>
    <xf numFmtId="0" fontId="1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2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7" fillId="2" borderId="1" xfId="2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2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85"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alignment horizontal="center" vertical="center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rgb="FFC0C0C0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Moyenne!$E$3</c:f>
              <c:strCache>
                <c:ptCount val="1"/>
                <c:pt idx="0">
                  <c:v>Moyennes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6CEC-4037-B3CD-EC892F69907C}"/>
              </c:ext>
            </c:extLst>
          </c:dPt>
          <c:dPt>
            <c:idx val="4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88D-41F4-9E34-C300AAC18367}"/>
              </c:ext>
            </c:extLst>
          </c:dPt>
          <c:dPt>
            <c:idx val="5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88D-41F4-9E34-C300AAC18367}"/>
              </c:ext>
            </c:extLst>
          </c:dPt>
          <c:dPt>
            <c:idx val="6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D03-4206-ACAE-4EEBA3E2006E}"/>
              </c:ext>
            </c:extLst>
          </c:dPt>
          <c:dPt>
            <c:idx val="8"/>
            <c:invertIfNegative val="0"/>
            <c:bubble3D val="0"/>
            <c:spPr>
              <a:ln w="285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F96-4736-AFA1-8CF454002839}"/>
              </c:ext>
            </c:extLst>
          </c:dPt>
          <c:dPt>
            <c:idx val="9"/>
            <c:invertIfNegative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C09-4E2E-A76D-FD9955BE39A2}"/>
              </c:ext>
            </c:extLst>
          </c:dPt>
          <c:cat>
            <c:multiLvlStrRef>
              <c:f>Moyenne!$A$4:$B$15</c:f>
              <c:multiLvlStrCache>
                <c:ptCount val="12"/>
                <c:lvl>
                  <c:pt idx="0">
                    <c:v>01.09.2024</c:v>
                  </c:pt>
                  <c:pt idx="1">
                    <c:v>15.09.2024</c:v>
                  </c:pt>
                  <c:pt idx="2">
                    <c:v>13.10.2024</c:v>
                  </c:pt>
                  <c:pt idx="3">
                    <c:v>27.10.2024</c:v>
                  </c:pt>
                  <c:pt idx="4">
                    <c:v>10.11.2024</c:v>
                  </c:pt>
                  <c:pt idx="5">
                    <c:v>24.11.2024</c:v>
                  </c:pt>
                  <c:pt idx="6">
                    <c:v>08.12.2024</c:v>
                  </c:pt>
                  <c:pt idx="7">
                    <c:v>02.02.2025</c:v>
                  </c:pt>
                  <c:pt idx="8">
                    <c:v>16.02.2025</c:v>
                  </c:pt>
                  <c:pt idx="9">
                    <c:v>30.03.2025</c:v>
                  </c:pt>
                  <c:pt idx="10">
                    <c:v>27.04.2025</c:v>
                  </c:pt>
                  <c:pt idx="11">
                    <c:v>08.06.2025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Moyenne!$E$4:$E$15</c:f>
              <c:numCache>
                <c:formatCode>0.00</c:formatCode>
                <c:ptCount val="12"/>
                <c:pt idx="0" formatCode="General">
                  <c:v>160.36000000000001</c:v>
                </c:pt>
                <c:pt idx="1">
                  <c:v>162.01</c:v>
                </c:pt>
                <c:pt idx="2" formatCode="0.000">
                  <c:v>158.75</c:v>
                </c:pt>
                <c:pt idx="3" formatCode="0.000">
                  <c:v>162.61111111111111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8D-41F4-9E34-C300AAC1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75776"/>
        <c:axId val="174878080"/>
      </c:barChart>
      <c:catAx>
        <c:axId val="1748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878080"/>
        <c:crosses val="autoZero"/>
        <c:auto val="1"/>
        <c:lblAlgn val="ctr"/>
        <c:lblOffset val="100"/>
        <c:noMultiLvlLbl val="0"/>
      </c:catAx>
      <c:valAx>
        <c:axId val="174878080"/>
        <c:scaling>
          <c:orientation val="minMax"/>
          <c:max val="175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875776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129540</xdr:rowOff>
    </xdr:from>
    <xdr:to>
      <xdr:col>9</xdr:col>
      <xdr:colOff>53340</xdr:colOff>
      <xdr:row>36</xdr:row>
      <xdr:rowOff>60960</xdr:rowOff>
    </xdr:to>
    <xdr:graphicFrame macro="">
      <xdr:nvGraphicFramePr>
        <xdr:cNvPr id="4142" name="Graphique 1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D9A4B-44AF-4DED-AFB6-267B37662F3E}" name="Tableau573" displayName="Tableau573" ref="A4:E46" totalsRowCount="1" headerRowDxfId="84" dataDxfId="83" totalsRowDxfId="82">
  <autoFilter ref="A4:E45" xr:uid="{BE6D9A4B-44AF-4DED-AFB6-267B37662F3E}"/>
  <sortState xmlns:xlrd2="http://schemas.microsoft.com/office/spreadsheetml/2017/richdata2" ref="A5:E45">
    <sortCondition ref="B5:B45"/>
  </sortState>
  <tableColumns count="5">
    <tableColumn id="1" xr3:uid="{3A92DA9F-67DA-49B8-A635-D20A696052AD}" name="Pos." dataDxfId="81" totalsRowDxfId="80"/>
    <tableColumn id="2" xr3:uid="{AEED627D-7F51-40C0-B390-FF2A8AFB5F39}" name="Nom" dataDxfId="79" totalsRowDxfId="78" dataCellStyle="Lien hypertexte"/>
    <tableColumn id="3" xr3:uid="{0B99956B-72E6-4894-9D79-89BC41755359}" name="QA" totalsRowFunction="sum" dataDxfId="77" totalsRowDxfId="76"/>
    <tableColumn id="11" xr3:uid="{0F0B2616-E0CD-4FAD-A792-77156F1339A0}" name="Parties" totalsRowFunction="sum" dataDxfId="75" totalsRowDxfId="74"/>
    <tableColumn id="5" xr3:uid="{ED5CA932-5C04-4481-ADC8-7814C3BB72F3}" name="Moy." totalsRowFunction="custom" dataDxfId="73" totalsRowDxfId="72">
      <totalsRowFormula>SUM(Tableau573[[#Totals],[QA]]/Tableau573[[#Totals],[Parties]])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20B7F4-5DCD-4780-B113-3C60F0505900}" name="Tableau5724" displayName="Tableau5724" ref="G4:K44" totalsRowShown="0" headerRowDxfId="71" dataDxfId="70">
  <autoFilter ref="G4:K44" xr:uid="{2520B7F4-5DCD-4780-B113-3C60F0505900}"/>
  <sortState xmlns:xlrd2="http://schemas.microsoft.com/office/spreadsheetml/2017/richdata2" ref="G5:K44">
    <sortCondition ref="H6:H44"/>
  </sortState>
  <tableColumns count="5">
    <tableColumn id="1" xr3:uid="{8D8A6C48-D1F4-4DE9-953B-93EC47B2822D}" name="Pos." dataDxfId="69"/>
    <tableColumn id="2" xr3:uid="{BE1EEABB-EAD4-4C85-9351-76CAB27D7EEB}" name="Nom" dataDxfId="68" dataCellStyle="Lien hypertexte"/>
    <tableColumn id="3" xr3:uid="{655B6D8A-36E0-4F9F-AEDF-69A388D329D0}" name="QA" dataDxfId="67">
      <calculatedColumnFormula>SUM(Tableau5735[[#This Row],[QA]]-Tableau573[[#This Row],[QA]])</calculatedColumnFormula>
    </tableColumn>
    <tableColumn id="11" xr3:uid="{DC8F3020-EF31-4328-AEE7-2FD22F52E4BD}" name="Parties" dataDxfId="66">
      <calculatedColumnFormula>SUM(Tableau5735[[#This Row],[Parties]]-Tableau573[[#This Row],[Parties]])</calculatedColumnFormula>
    </tableColumn>
    <tableColumn id="5" xr3:uid="{3BBE6D3A-9A7A-4339-BB5D-07D60D11E835}" name="Moy." dataDxfId="65">
      <calculatedColumnFormula>SUM(Tableau5724[[#This Row],[QA]]/Tableau5724[[#This Row],[Parties]])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7C2B82-5527-4145-B0DF-D1CBA821B4DB}" name="Tableau5735" displayName="Tableau5735" ref="M4:Q44" totalsRowShown="0" headerRowDxfId="64" dataDxfId="63">
  <autoFilter ref="M4:Q44" xr:uid="{3E7C2B82-5527-4145-B0DF-D1CBA821B4DB}"/>
  <sortState xmlns:xlrd2="http://schemas.microsoft.com/office/spreadsheetml/2017/richdata2" ref="M5:Q32">
    <sortCondition ref="N5:N32"/>
  </sortState>
  <tableColumns count="5">
    <tableColumn id="1" xr3:uid="{A0A2D09E-CC62-4E15-89A4-A60CE236D999}" name="Pos." dataDxfId="62"/>
    <tableColumn id="2" xr3:uid="{49CBFC4E-C04B-4B87-A5F1-E46DB0A69F9D}" name="Nom" dataDxfId="61" dataCellStyle="Lien hypertexte"/>
    <tableColumn id="3" xr3:uid="{C71BC444-6267-415B-A98B-569DFEE33CC1}" name="QA" dataDxfId="60" dataCellStyle="Lien hypertexte"/>
    <tableColumn id="11" xr3:uid="{E7DD8C53-23CE-42AA-8B8D-17AE1BE1A203}" name="Parties" dataDxfId="59"/>
    <tableColumn id="5" xr3:uid="{B1A1E486-CAE4-44BB-8949-0DBBCB50E925}" name="Moy." dataDxfId="5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5D6C8D5-1FE9-4045-81B5-ACFE40F63CC9}" name="Tableau5739" displayName="Tableau5739" ref="A4:F48" totalsRowCount="1" headerRowDxfId="57" dataDxfId="56" totalsRowDxfId="55">
  <autoFilter ref="A4:F47" xr:uid="{BE6D9A4B-44AF-4DED-AFB6-267B37662F3E}"/>
  <sortState xmlns:xlrd2="http://schemas.microsoft.com/office/spreadsheetml/2017/richdata2" ref="A5:E44">
    <sortCondition ref="B6:B44"/>
  </sortState>
  <tableColumns count="6">
    <tableColumn id="1" xr3:uid="{3B624D67-E272-4327-8D3C-BF85D3419A72}" name="Pos." dataDxfId="54" totalsRowDxfId="53"/>
    <tableColumn id="2" xr3:uid="{10E49D5F-57BE-4194-9F74-8F780947ADD4}" name="Nom" dataDxfId="52" totalsRowDxfId="51" dataCellStyle="Lien hypertexte"/>
    <tableColumn id="3" xr3:uid="{B06BC8BF-FDFA-4F4E-8B11-1BEF26990A92}" name="QA" totalsRowFunction="sum" dataDxfId="50" totalsRowDxfId="49"/>
    <tableColumn id="11" xr3:uid="{0DFB3283-3FC7-44F2-9F40-212C8BD8711E}" name="Parties" totalsRowFunction="sum" dataDxfId="48" totalsRowDxfId="47"/>
    <tableColumn id="5" xr3:uid="{4CA5F2D5-211C-47C8-8A48-868F5681BB47}" name="Moy." totalsRowFunction="custom" dataDxfId="46" totalsRowDxfId="45">
      <totalsRowFormula>SUM(Tableau5739[[#Totals],[QA]]/Tableau5739[[#Totals],[Parties]])</totalsRowFormula>
    </tableColumn>
    <tableColumn id="4" xr3:uid="{36EBF1C2-44FD-41C4-B232-E77BAA106229}" name="Hand" dataDxfId="4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C331CB-D4E2-4DB6-A728-D40BEB0AA86E}" name="Tableau572410" displayName="Tableau572410" ref="H4:M46" totalsRowShown="0" headerRowDxfId="43" dataDxfId="42">
  <autoFilter ref="H4:M46" xr:uid="{2520B7F4-5DCD-4780-B113-3C60F0505900}"/>
  <sortState xmlns:xlrd2="http://schemas.microsoft.com/office/spreadsheetml/2017/richdata2" ref="H5:L43">
    <sortCondition ref="I6:I43"/>
  </sortState>
  <tableColumns count="6">
    <tableColumn id="1" xr3:uid="{D3CC4121-CAAB-40BC-AFA7-0938F7C462BD}" name="Pos." dataDxfId="41"/>
    <tableColumn id="2" xr3:uid="{55344A2F-E225-47C2-9BB5-698666CA6827}" name="Nom" dataDxfId="40" dataCellStyle="Lien hypertexte"/>
    <tableColumn id="3" xr3:uid="{DCC6EB9E-A15C-404C-81A8-87C432858608}" name="QA" dataDxfId="39">
      <calculatedColumnFormula>SUM(Tableau573511[[#This Row],[QA]]-Tableau5739[[#This Row],[QA]])</calculatedColumnFormula>
    </tableColumn>
    <tableColumn id="11" xr3:uid="{A9E52CDD-AA79-4810-B813-3AD5E4FB75F7}" name="Parties" dataDxfId="38"/>
    <tableColumn id="5" xr3:uid="{2ACEDFC6-C847-4191-AB82-CEAEE0FFD120}" name="Moy." dataDxfId="37">
      <calculatedColumnFormula>SUM(Tableau572410[[#This Row],[QA]]/Tableau572410[[#This Row],[Parties]])</calculatedColumnFormula>
    </tableColumn>
    <tableColumn id="4" xr3:uid="{3005430C-751B-4BBA-905A-0CC1B08C988C}" name="Hand" dataDxfId="3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1AD5822-ADBC-4A7C-A4A7-806BC1836A85}" name="Tableau573511" displayName="Tableau573511" ref="V4:Z46" totalsRowShown="0" headerRowDxfId="35" dataDxfId="34">
  <autoFilter ref="V4:Z46" xr:uid="{3E7C2B82-5527-4145-B0DF-D1CBA821B4DB}"/>
  <sortState xmlns:xlrd2="http://schemas.microsoft.com/office/spreadsheetml/2017/richdata2" ref="V5:Z46">
    <sortCondition ref="W5:W46"/>
  </sortState>
  <tableColumns count="5">
    <tableColumn id="1" xr3:uid="{134301C4-D36A-4ED5-8685-1997E2CFDA1D}" name="Pos." dataDxfId="33"/>
    <tableColumn id="2" xr3:uid="{5F175B49-E1A2-4715-98B8-187D1066A313}" name="Nom" dataDxfId="32" dataCellStyle="Lien hypertexte"/>
    <tableColumn id="3" xr3:uid="{F7655DB7-71C3-4A0F-887B-54EB521269D5}" name="QA" dataDxfId="31" dataCellStyle="Lien hypertexte"/>
    <tableColumn id="17" xr3:uid="{C0C7758B-CE40-440E-BBB6-2EBB996EAEED}" name="Parties" dataDxfId="30"/>
    <tableColumn id="18" xr3:uid="{C08ADFAF-0103-442B-820F-F588BB257EE5}" name="Moyenne" dataDxfId="2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9E71BB-6640-403D-9D8F-67A1416DFD02}" name="Tableau5724102" displayName="Tableau5724102" ref="O4:T46" totalsRowShown="0" headerRowDxfId="28" dataDxfId="27">
  <autoFilter ref="O4:T46" xr:uid="{539E71BB-6640-403D-9D8F-67A1416DFD02}"/>
  <sortState xmlns:xlrd2="http://schemas.microsoft.com/office/spreadsheetml/2017/richdata2" ref="O5:S42">
    <sortCondition ref="P6:P42"/>
  </sortState>
  <tableColumns count="6">
    <tableColumn id="1" xr3:uid="{0B4D596F-3855-4C8E-BB9A-1BFC9A541976}" name="Pos." dataDxfId="26"/>
    <tableColumn id="2" xr3:uid="{2DDB1D0D-786C-40DA-B953-DCFFB72463E7}" name="Nom" dataDxfId="25" dataCellStyle="Lien hypertexte"/>
    <tableColumn id="3" xr3:uid="{831AA2ED-C2E2-4B45-8ACC-76243E523022}" name="QA" dataDxfId="24">
      <calculatedColumnFormula>SUM(Tableau573511[[#This Row],[QA]]-Tableau572410[[#This Row],[QA]])</calculatedColumnFormula>
    </tableColumn>
    <tableColumn id="11" xr3:uid="{C13F075B-B29C-49FA-96E5-0335F1B6A727}" name="Parties" dataDxfId="23"/>
    <tableColumn id="5" xr3:uid="{B4D80391-57E1-4E16-A976-72CBDD8CF2DA}" name="Moy." dataDxfId="22">
      <calculatedColumnFormula>SUM(Q5/R5)</calculatedColumnFormula>
    </tableColumn>
    <tableColumn id="4" xr3:uid="{2EF83974-360A-4CA5-B558-2ACA4541B903}" name="Hand" dataDxfId="2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au36" displayName="Tableau36" ref="A2:E43" totalsRowShown="0" headerRowDxfId="20" dataDxfId="19">
  <autoFilter ref="A2:E43" xr:uid="{00000000-0009-0000-0100-000005000000}"/>
  <sortState xmlns:xlrd2="http://schemas.microsoft.com/office/spreadsheetml/2017/richdata2" ref="A3:E43">
    <sortCondition ref="B3:B43"/>
  </sortState>
  <tableColumns count="5">
    <tableColumn id="1" xr3:uid="{00000000-0010-0000-0100-000001000000}" name="Pos." dataDxfId="18"/>
    <tableColumn id="2" xr3:uid="{00000000-0010-0000-0100-000002000000}" name="Nom" dataDxfId="17" dataCellStyle="Lien hypertexte"/>
    <tableColumn id="3" xr3:uid="{00000000-0010-0000-0100-000003000000}" name="QA" dataDxfId="16"/>
    <tableColumn id="4" xr3:uid="{00000000-0010-0000-0100-000004000000}" name="Parties" dataDxfId="15"/>
    <tableColumn id="5" xr3:uid="{00000000-0010-0000-0100-000005000000}" name="Moy." dataDxfId="1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7" displayName="Tableau7" ref="M2:Q42" totalsRowShown="0" headerRowDxfId="13" dataDxfId="12">
  <autoFilter ref="M2:Q42" xr:uid="{00000000-0009-0000-0100-000007000000}"/>
  <sortState xmlns:xlrd2="http://schemas.microsoft.com/office/spreadsheetml/2017/richdata2" ref="M3:Q40">
    <sortCondition ref="N3:N40"/>
  </sortState>
  <tableColumns count="5">
    <tableColumn id="1" xr3:uid="{00000000-0010-0000-0200-000001000000}" name="Pos." dataDxfId="11"/>
    <tableColumn id="2" xr3:uid="{00000000-0010-0000-0200-000002000000}" name="Nom" dataDxfId="10" dataCellStyle="Lien hypertexte"/>
    <tableColumn id="3" xr3:uid="{00000000-0010-0000-0200-000003000000}" name="QA" dataDxfId="9"/>
    <tableColumn id="4" xr3:uid="{00000000-0010-0000-0200-000004000000}" name="Parties" dataDxfId="8"/>
    <tableColumn id="5" xr3:uid="{00000000-0010-0000-0200-000005000000}" name="Moy." dataDxfId="7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au6" displayName="Tableau6" ref="G2:K42" totalsRowShown="0" headerRowDxfId="6" dataDxfId="5">
  <autoFilter ref="G2:K42" xr:uid="{00000000-0009-0000-0100-000006000000}"/>
  <sortState xmlns:xlrd2="http://schemas.microsoft.com/office/spreadsheetml/2017/richdata2" ref="G3:K41">
    <sortCondition ref="H3:H41"/>
  </sortState>
  <tableColumns count="5">
    <tableColumn id="1" xr3:uid="{00000000-0010-0000-0300-000001000000}" name="Pos." dataDxfId="4"/>
    <tableColumn id="2" xr3:uid="{00000000-0010-0000-0300-000002000000}" name="Nom" dataDxfId="3" dataCellStyle="Lien hypertexte"/>
    <tableColumn id="3" xr3:uid="{00000000-0010-0000-0300-000003000000}" name="QA" dataDxfId="2">
      <calculatedColumnFormula>SUM(Tableau7[[#This Row],[QA]]-Tableau36[[#This Row],[QA]])</calculatedColumnFormula>
    </tableColumn>
    <tableColumn id="4" xr3:uid="{00000000-0010-0000-0300-000004000000}" name="Parties" dataDxfId="1"/>
    <tableColumn id="5" xr3:uid="{00000000-0010-0000-0300-000005000000}" name="Moy." dataDxfId="0">
      <calculatedColumnFormula>SUM(Tableau6[[#This Row],[QA]]/Tableau6[[#This Row],[Parties]])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solitairegeneve2024-2025/pl023.htm" TargetMode="External"/><Relationship Id="rId21" Type="http://schemas.openxmlformats.org/officeDocument/2006/relationships/hyperlink" Target="https://bowling.lexerbowling.com/bowlingdelapraille/solitairegeneve2024-2025/pl011.htm" TargetMode="External"/><Relationship Id="rId34" Type="http://schemas.openxmlformats.org/officeDocument/2006/relationships/hyperlink" Target="https://bowling.lexerbowling.com/bowlingdelapraille/solitairegeneve2024-2025/pl00F.htm" TargetMode="External"/><Relationship Id="rId42" Type="http://schemas.openxmlformats.org/officeDocument/2006/relationships/hyperlink" Target="https://bowling.lexerbowling.com/bowlingdelapraille/solitairegeneve2024-2025/pl003.htm" TargetMode="External"/><Relationship Id="rId47" Type="http://schemas.openxmlformats.org/officeDocument/2006/relationships/hyperlink" Target="https://bowling.lexerbowling.com/bowlingdelapraille/solitairegeneve2024-2025/pl01E.htm" TargetMode="External"/><Relationship Id="rId50" Type="http://schemas.openxmlformats.org/officeDocument/2006/relationships/hyperlink" Target="https://bowling.lexerbowling.com/bowlingdelapraille/solitairegeneve2024-2025/pl01C.htm" TargetMode="External"/><Relationship Id="rId55" Type="http://schemas.openxmlformats.org/officeDocument/2006/relationships/hyperlink" Target="https://bowling.lexerbowling.com/bowlingdelapraille/solitairegeneve2024-2025/pl02B.htm" TargetMode="External"/><Relationship Id="rId63" Type="http://schemas.openxmlformats.org/officeDocument/2006/relationships/hyperlink" Target="https://bowling.lexerbowling.com/bowlingdelapraille/solitairegeneve2024-2025/pl02B.htm" TargetMode="External"/><Relationship Id="rId68" Type="http://schemas.openxmlformats.org/officeDocument/2006/relationships/hyperlink" Target="https://bowling.lexerbowling.com/bowlingdelapraille/solitairegeneve2024-2025/pl026.htm" TargetMode="External"/><Relationship Id="rId76" Type="http://schemas.openxmlformats.org/officeDocument/2006/relationships/hyperlink" Target="https://bowling.lexerbowling.com/bowlingdelapraille/solitairegeneve2024-2025/pl016.htm" TargetMode="External"/><Relationship Id="rId84" Type="http://schemas.openxmlformats.org/officeDocument/2006/relationships/hyperlink" Target="https://bowling.lexerbowling.com/bowlingdelapraille/solitairegeneve2024-2025/pl020.htm" TargetMode="External"/><Relationship Id="rId89" Type="http://schemas.openxmlformats.org/officeDocument/2006/relationships/hyperlink" Target="https://bowling.lexerbowling.com/bowlingdelapraille/solitairegeneve2024-2025/pl019.htm" TargetMode="External"/><Relationship Id="rId97" Type="http://schemas.openxmlformats.org/officeDocument/2006/relationships/hyperlink" Target="https://bowling.lexerbowling.com/bowlingdelapraille/solitairegeneve2024-2025/pl02D.htm" TargetMode="External"/><Relationship Id="rId7" Type="http://schemas.openxmlformats.org/officeDocument/2006/relationships/hyperlink" Target="https://bowling.lexerbowling.com/bowlingdelapraille/solitairegeneve2024-2025/pl015.htm" TargetMode="External"/><Relationship Id="rId71" Type="http://schemas.openxmlformats.org/officeDocument/2006/relationships/hyperlink" Target="https://bowling.lexerbowling.com/bowlingdelapraille/solitairegeneve2024-2025/pl017.htm" TargetMode="External"/><Relationship Id="rId92" Type="http://schemas.openxmlformats.org/officeDocument/2006/relationships/hyperlink" Target="https://bowling.lexerbowling.com/bowlingdelapraille/solitairegeneve2024-2025/pl02D.htm" TargetMode="External"/><Relationship Id="rId2" Type="http://schemas.openxmlformats.org/officeDocument/2006/relationships/hyperlink" Target="https://bowling.lexerbowling.com/bowlingdelapraille/solitairegeneve2024-2025/pl00D.htm" TargetMode="External"/><Relationship Id="rId16" Type="http://schemas.openxmlformats.org/officeDocument/2006/relationships/hyperlink" Target="https://bowling.lexerbowling.com/bowlingdelapraille/solitairegeneve2024-2025/pl003.htm" TargetMode="External"/><Relationship Id="rId29" Type="http://schemas.openxmlformats.org/officeDocument/2006/relationships/hyperlink" Target="https://bowling.lexerbowling.com/bowlingdelapraille/solitairegeneve2024-2025/pl01B.htm" TargetMode="External"/><Relationship Id="rId11" Type="http://schemas.openxmlformats.org/officeDocument/2006/relationships/hyperlink" Target="https://bowling.lexerbowling.com/bowlingdelapraille/solitairegeneve2024-2025/pl021.htm" TargetMode="External"/><Relationship Id="rId24" Type="http://schemas.openxmlformats.org/officeDocument/2006/relationships/hyperlink" Target="https://bowling.lexerbowling.com/bowlingdelapraille/solitairegeneve2024-2025/pl01F.htm" TargetMode="External"/><Relationship Id="rId32" Type="http://schemas.openxmlformats.org/officeDocument/2006/relationships/hyperlink" Target="https://bowling.lexerbowling.com/bowlingdelapraille/solitairegeneve2024-2025/pl00D.htm" TargetMode="External"/><Relationship Id="rId37" Type="http://schemas.openxmlformats.org/officeDocument/2006/relationships/hyperlink" Target="https://bowling.lexerbowling.com/bowlingdelapraille/solitairegeneve2024-2025/pl015.htm" TargetMode="External"/><Relationship Id="rId40" Type="http://schemas.openxmlformats.org/officeDocument/2006/relationships/hyperlink" Target="https://bowling.lexerbowling.com/bowlingdelapraille/solitairegeneve2024-2025/pl012.htm" TargetMode="External"/><Relationship Id="rId45" Type="http://schemas.openxmlformats.org/officeDocument/2006/relationships/hyperlink" Target="https://bowling.lexerbowling.com/bowlingdelapraille/solitairegeneve2024-2025/pl005.htm" TargetMode="External"/><Relationship Id="rId53" Type="http://schemas.openxmlformats.org/officeDocument/2006/relationships/hyperlink" Target="https://bowling.lexerbowling.com/bowlingdelapraille/solitairegeneve2024-2025/pl013.htm" TargetMode="External"/><Relationship Id="rId58" Type="http://schemas.openxmlformats.org/officeDocument/2006/relationships/hyperlink" Target="https://bowling.lexerbowling.com/bowlingdelapraille/solitairegeneve2024-2025/pl023.htm" TargetMode="External"/><Relationship Id="rId66" Type="http://schemas.openxmlformats.org/officeDocument/2006/relationships/hyperlink" Target="https://bowling.lexerbowling.com/bowlingdelapraille/solitairegeneve2024-2025/pl00F.htm" TargetMode="External"/><Relationship Id="rId74" Type="http://schemas.openxmlformats.org/officeDocument/2006/relationships/hyperlink" Target="https://bowling.lexerbowling.com/bowlingdelapraille/solitairegeneve2024-2025/pl021.htm" TargetMode="External"/><Relationship Id="rId79" Type="http://schemas.openxmlformats.org/officeDocument/2006/relationships/hyperlink" Target="https://bowling.lexerbowling.com/bowlingdelapraille/solitairegeneve2024-2025/pl008.htm" TargetMode="External"/><Relationship Id="rId87" Type="http://schemas.openxmlformats.org/officeDocument/2006/relationships/hyperlink" Target="https://bowling.lexerbowling.com/bowlingdelapraille/solitairegeneve2024-2025/pl01F.htm" TargetMode="External"/><Relationship Id="rId102" Type="http://schemas.openxmlformats.org/officeDocument/2006/relationships/table" Target="../tables/table3.xml"/><Relationship Id="rId5" Type="http://schemas.openxmlformats.org/officeDocument/2006/relationships/hyperlink" Target="https://bowling.lexerbowling.com/bowlingdelapraille/solitairegeneve2024-2025/pl027.htm" TargetMode="External"/><Relationship Id="rId61" Type="http://schemas.openxmlformats.org/officeDocument/2006/relationships/hyperlink" Target="https://bowling.lexerbowling.com/bowlingdelapraille/solitairegeneve2024-2025/pl02A.htm" TargetMode="External"/><Relationship Id="rId82" Type="http://schemas.openxmlformats.org/officeDocument/2006/relationships/hyperlink" Target="https://bowling.lexerbowling.com/bowlingdelapraille/solitairegeneve2024-2025/pl027.htm" TargetMode="External"/><Relationship Id="rId90" Type="http://schemas.openxmlformats.org/officeDocument/2006/relationships/hyperlink" Target="https://bowling.lexerbowling.com/bowlingdelapraille/solitairegeneve2024-2025/pl02C.htm" TargetMode="External"/><Relationship Id="rId95" Type="http://schemas.openxmlformats.org/officeDocument/2006/relationships/hyperlink" Target="https://bowling.lexerbowling.com/bowlingdelapraille/solitairegeneve2024-2025/pl023.htm" TargetMode="External"/><Relationship Id="rId19" Type="http://schemas.openxmlformats.org/officeDocument/2006/relationships/hyperlink" Target="https://bowling.lexerbowling.com/bowlingdelapraille/solitairegeneve2024-2025/pl029.htm" TargetMode="External"/><Relationship Id="rId14" Type="http://schemas.openxmlformats.org/officeDocument/2006/relationships/hyperlink" Target="https://bowling.lexerbowling.com/bowlingdelapraille/solitairegeneve2024-2025/pl016.htm" TargetMode="External"/><Relationship Id="rId22" Type="http://schemas.openxmlformats.org/officeDocument/2006/relationships/hyperlink" Target="https://bowling.lexerbowling.com/bowlingdelapraille/solitairegeneve2024-2025/pl013.htm" TargetMode="External"/><Relationship Id="rId27" Type="http://schemas.openxmlformats.org/officeDocument/2006/relationships/hyperlink" Target="https://bowling.lexerbowling.com/bowlingdelapraille/solitairegeneve2024-2025/pl00C.htm" TargetMode="External"/><Relationship Id="rId30" Type="http://schemas.openxmlformats.org/officeDocument/2006/relationships/hyperlink" Target="https://bowling.lexerbowling.com/bowlingdelapraille/solitairegeneve2024-2025/pl022.htm" TargetMode="External"/><Relationship Id="rId35" Type="http://schemas.openxmlformats.org/officeDocument/2006/relationships/hyperlink" Target="https://bowling.lexerbowling.com/bowlingdelapraille/solitairegeneve2024-2025/pl024.htm" TargetMode="External"/><Relationship Id="rId43" Type="http://schemas.openxmlformats.org/officeDocument/2006/relationships/hyperlink" Target="https://bowling.lexerbowling.com/bowlingdelapraille/solitairegeneve2024-2025/pl028.htm" TargetMode="External"/><Relationship Id="rId48" Type="http://schemas.openxmlformats.org/officeDocument/2006/relationships/hyperlink" Target="https://bowling.lexerbowling.com/bowlingdelapraille/solitairegeneve2024-2025/pl025.htm" TargetMode="External"/><Relationship Id="rId56" Type="http://schemas.openxmlformats.org/officeDocument/2006/relationships/hyperlink" Target="https://bowling.lexerbowling.com/bowlingdelapraille/solitairegeneve2024-2025/pl01A.htm" TargetMode="External"/><Relationship Id="rId64" Type="http://schemas.openxmlformats.org/officeDocument/2006/relationships/hyperlink" Target="https://bowling.lexerbowling.com/bowlingdelapraille/solitairegeneve2024-2025/pl01B.htm" TargetMode="External"/><Relationship Id="rId69" Type="http://schemas.openxmlformats.org/officeDocument/2006/relationships/hyperlink" Target="https://bowling.lexerbowling.com/bowlingdelapraille/solitairegeneve2024-2025/pl015.htm" TargetMode="External"/><Relationship Id="rId77" Type="http://schemas.openxmlformats.org/officeDocument/2006/relationships/hyperlink" Target="https://bowling.lexerbowling.com/bowlingdelapraille/solitairegeneve2024-2025/pl029.htm" TargetMode="External"/><Relationship Id="rId100" Type="http://schemas.openxmlformats.org/officeDocument/2006/relationships/table" Target="../tables/table1.xml"/><Relationship Id="rId8" Type="http://schemas.openxmlformats.org/officeDocument/2006/relationships/hyperlink" Target="https://bowling.lexerbowling.com/bowlingdelapraille/solitairegeneve2024-2025/pl024.htm" TargetMode="External"/><Relationship Id="rId51" Type="http://schemas.openxmlformats.org/officeDocument/2006/relationships/hyperlink" Target="https://bowling.lexerbowling.com/bowlingdelapraille/solitairegeneve2024-2025/pl011.htm" TargetMode="External"/><Relationship Id="rId72" Type="http://schemas.openxmlformats.org/officeDocument/2006/relationships/hyperlink" Target="https://bowling.lexerbowling.com/bowlingdelapraille/solitairegeneve2024-2025/pl003.htm" TargetMode="External"/><Relationship Id="rId80" Type="http://schemas.openxmlformats.org/officeDocument/2006/relationships/hyperlink" Target="https://bowling.lexerbowling.com/bowlingdelapraille/solitairegeneve2024-2025/pl01E.htm" TargetMode="External"/><Relationship Id="rId85" Type="http://schemas.openxmlformats.org/officeDocument/2006/relationships/hyperlink" Target="https://bowling.lexerbowling.com/bowlingdelapraille/solitairegeneve2024-2025/pl025.htm" TargetMode="External"/><Relationship Id="rId93" Type="http://schemas.openxmlformats.org/officeDocument/2006/relationships/hyperlink" Target="https://bowling.lexerbowling.com/bowlingdelapraille/solitairegeneve2024-2025/pl02A.htm" TargetMode="External"/><Relationship Id="rId98" Type="http://schemas.openxmlformats.org/officeDocument/2006/relationships/hyperlink" Target="https://bowling.lexerbowling.com/bowlingdelapraille/solitairegeneve2024-2025/pl02D.htm" TargetMode="External"/><Relationship Id="rId3" Type="http://schemas.openxmlformats.org/officeDocument/2006/relationships/hyperlink" Target="https://bowling.lexerbowling.com/bowlingdelapraille/solitairegeneve2024-2025/pl01B.htm" TargetMode="External"/><Relationship Id="rId12" Type="http://schemas.openxmlformats.org/officeDocument/2006/relationships/hyperlink" Target="https://bowling.lexerbowling.com/bowlingdelapraille/solitairegeneve2024-2025/pl01C.htm" TargetMode="External"/><Relationship Id="rId17" Type="http://schemas.openxmlformats.org/officeDocument/2006/relationships/hyperlink" Target="https://bowling.lexerbowling.com/bowlingdelapraille/solitairegeneve2024-2025/pl014.htm" TargetMode="External"/><Relationship Id="rId25" Type="http://schemas.openxmlformats.org/officeDocument/2006/relationships/hyperlink" Target="https://bowling.lexerbowling.com/bowlingdelapraille/solitairegeneve2024-2025/pl01A.htm" TargetMode="External"/><Relationship Id="rId33" Type="http://schemas.openxmlformats.org/officeDocument/2006/relationships/hyperlink" Target="https://bowling.lexerbowling.com/bowlingdelapraille/solitairegeneve2024-2025/pl017.htm" TargetMode="External"/><Relationship Id="rId38" Type="http://schemas.openxmlformats.org/officeDocument/2006/relationships/hyperlink" Target="https://bowling.lexerbowling.com/bowlingdelapraille/solitairegeneve2024-2025/pl014.htm" TargetMode="External"/><Relationship Id="rId46" Type="http://schemas.openxmlformats.org/officeDocument/2006/relationships/hyperlink" Target="https://bowling.lexerbowling.com/bowlingdelapraille/solitairegeneve2024-2025/pl020.htm" TargetMode="External"/><Relationship Id="rId59" Type="http://schemas.openxmlformats.org/officeDocument/2006/relationships/hyperlink" Target="https://bowling.lexerbowling.com/bowlingdelapraille/solitairegeneve2024-2025/pl00C.htm" TargetMode="External"/><Relationship Id="rId67" Type="http://schemas.openxmlformats.org/officeDocument/2006/relationships/hyperlink" Target="https://bowling.lexerbowling.com/bowlingdelapraille/solitairegeneve2024-2025/pl00D.htm" TargetMode="External"/><Relationship Id="rId20" Type="http://schemas.openxmlformats.org/officeDocument/2006/relationships/hyperlink" Target="https://bowling.lexerbowling.com/bowlingdelapraille/solitairegeneve2024-2025/pl005.htm" TargetMode="External"/><Relationship Id="rId41" Type="http://schemas.openxmlformats.org/officeDocument/2006/relationships/hyperlink" Target="https://bowling.lexerbowling.com/bowlingdelapraille/solitairegeneve2024-2025/pl021.htm" TargetMode="External"/><Relationship Id="rId54" Type="http://schemas.openxmlformats.org/officeDocument/2006/relationships/hyperlink" Target="https://bowling.lexerbowling.com/bowlingdelapraille/solitairegeneve2024-2025/pl02A.htm" TargetMode="External"/><Relationship Id="rId62" Type="http://schemas.openxmlformats.org/officeDocument/2006/relationships/hyperlink" Target="https://bowling.lexerbowling.com/bowlingdelapraille/solitairegeneve2024-2025/pl028.htm" TargetMode="External"/><Relationship Id="rId70" Type="http://schemas.openxmlformats.org/officeDocument/2006/relationships/hyperlink" Target="https://bowling.lexerbowling.com/bowlingdelapraille/solitairegeneve2024-2025/pl028.htm" TargetMode="External"/><Relationship Id="rId75" Type="http://schemas.openxmlformats.org/officeDocument/2006/relationships/hyperlink" Target="https://bowling.lexerbowling.com/bowlingdelapraille/solitairegeneve2024-2025/pl024.htm" TargetMode="External"/><Relationship Id="rId83" Type="http://schemas.openxmlformats.org/officeDocument/2006/relationships/hyperlink" Target="https://bowling.lexerbowling.com/bowlingdelapraille/solitairegeneve2024-2025/pl005.htm" TargetMode="External"/><Relationship Id="rId88" Type="http://schemas.openxmlformats.org/officeDocument/2006/relationships/hyperlink" Target="https://bowling.lexerbowling.com/bowlingdelapraille/solitairegeneve2024-2025/pl01C.htm" TargetMode="External"/><Relationship Id="rId91" Type="http://schemas.openxmlformats.org/officeDocument/2006/relationships/hyperlink" Target="https://bowling.lexerbowling.com/bowlingdelapraille/solitairegeneve2024-2025/pl013.htm" TargetMode="External"/><Relationship Id="rId96" Type="http://schemas.openxmlformats.org/officeDocument/2006/relationships/hyperlink" Target="https://bowling.lexerbowling.com/bowlingdelapraille/solitairegeneve2024-2025/pl00C.htm" TargetMode="External"/><Relationship Id="rId1" Type="http://schemas.openxmlformats.org/officeDocument/2006/relationships/hyperlink" Target="https://bowling.lexerbowling.com/bowlingdelapraille/solitairegeneve2024-2025/pl026.htm" TargetMode="External"/><Relationship Id="rId6" Type="http://schemas.openxmlformats.org/officeDocument/2006/relationships/hyperlink" Target="https://bowling.lexerbowling.com/bowlingdelapraille/solitairegeneve2024-2025/pl020.htm" TargetMode="External"/><Relationship Id="rId15" Type="http://schemas.openxmlformats.org/officeDocument/2006/relationships/hyperlink" Target="https://bowling.lexerbowling.com/bowlingdelapraille/solitairegeneve2024-2025/pl00F.htm" TargetMode="External"/><Relationship Id="rId23" Type="http://schemas.openxmlformats.org/officeDocument/2006/relationships/hyperlink" Target="https://bowling.lexerbowling.com/bowlingdelapraille/solitairegeneve2024-2025/pl012.htm" TargetMode="External"/><Relationship Id="rId28" Type="http://schemas.openxmlformats.org/officeDocument/2006/relationships/hyperlink" Target="https://bowling.lexerbowling.com/bowlingdelapraille/solitairegeneve2024-2025/pl019.htm" TargetMode="External"/><Relationship Id="rId36" Type="http://schemas.openxmlformats.org/officeDocument/2006/relationships/hyperlink" Target="https://bowling.lexerbowling.com/bowlingdelapraille/solitairegeneve2024-2025/pl029.htm" TargetMode="External"/><Relationship Id="rId49" Type="http://schemas.openxmlformats.org/officeDocument/2006/relationships/hyperlink" Target="https://bowling.lexerbowling.com/bowlingdelapraille/solitairegeneve2024-2025/pl016.htm" TargetMode="External"/><Relationship Id="rId57" Type="http://schemas.openxmlformats.org/officeDocument/2006/relationships/hyperlink" Target="https://bowling.lexerbowling.com/bowlingdelapraille/solitairegeneve2024-2025/pl019.htm" TargetMode="External"/><Relationship Id="rId10" Type="http://schemas.openxmlformats.org/officeDocument/2006/relationships/hyperlink" Target="https://bowling.lexerbowling.com/bowlingdelapraille/solitairegeneve2024-2025/pl008.htm" TargetMode="External"/><Relationship Id="rId31" Type="http://schemas.openxmlformats.org/officeDocument/2006/relationships/hyperlink" Target="https://bowling.lexerbowling.com/bowlingdelapraille/solitairegeneve2024-2025/pl026.htm" TargetMode="External"/><Relationship Id="rId44" Type="http://schemas.openxmlformats.org/officeDocument/2006/relationships/hyperlink" Target="https://bowling.lexerbowling.com/bowlingdelapraille/solitairegeneve2024-2025/pl027.htm" TargetMode="External"/><Relationship Id="rId52" Type="http://schemas.openxmlformats.org/officeDocument/2006/relationships/hyperlink" Target="https://bowling.lexerbowling.com/bowlingdelapraille/solitairegeneve2024-2025/pl01F.htm" TargetMode="External"/><Relationship Id="rId60" Type="http://schemas.openxmlformats.org/officeDocument/2006/relationships/hyperlink" Target="https://bowling.lexerbowling.com/bowlingdelapraille/solitairegeneve2024-2025/pl02C.htm" TargetMode="External"/><Relationship Id="rId65" Type="http://schemas.openxmlformats.org/officeDocument/2006/relationships/hyperlink" Target="https://bowling.lexerbowling.com/bowlingdelapraille/solitairegeneve2024-2025/pl022.htm" TargetMode="External"/><Relationship Id="rId73" Type="http://schemas.openxmlformats.org/officeDocument/2006/relationships/hyperlink" Target="https://bowling.lexerbowling.com/bowlingdelapraille/solitairegeneve2024-2025/pl012.htm" TargetMode="External"/><Relationship Id="rId78" Type="http://schemas.openxmlformats.org/officeDocument/2006/relationships/hyperlink" Target="https://bowling.lexerbowling.com/bowlingdelapraille/solitairegeneve2024-2025/pl014.htm" TargetMode="External"/><Relationship Id="rId81" Type="http://schemas.openxmlformats.org/officeDocument/2006/relationships/hyperlink" Target="https://bowling.lexerbowling.com/bowlingdelapraille/solitairegeneve2024-2025/pl011.htm" TargetMode="External"/><Relationship Id="rId86" Type="http://schemas.openxmlformats.org/officeDocument/2006/relationships/hyperlink" Target="https://bowling.lexerbowling.com/bowlingdelapraille/solitairegeneve2024-2025/pl01A.htm" TargetMode="External"/><Relationship Id="rId94" Type="http://schemas.openxmlformats.org/officeDocument/2006/relationships/hyperlink" Target="https://bowling.lexerbowling.com/bowlingdelapraille/solitairegeneve2024-2025/pl02B.htm" TargetMode="External"/><Relationship Id="rId99" Type="http://schemas.openxmlformats.org/officeDocument/2006/relationships/printerSettings" Target="../printerSettings/printerSettings1.bin"/><Relationship Id="rId101" Type="http://schemas.openxmlformats.org/officeDocument/2006/relationships/table" Target="../tables/table2.xml"/><Relationship Id="rId4" Type="http://schemas.openxmlformats.org/officeDocument/2006/relationships/hyperlink" Target="https://bowling.lexerbowling.com/bowlingdelapraille/solitairegeneve2024-2025/pl022.htm" TargetMode="External"/><Relationship Id="rId9" Type="http://schemas.openxmlformats.org/officeDocument/2006/relationships/hyperlink" Target="https://bowling.lexerbowling.com/bowlingdelapraille/solitairegeneve2024-2025/pl025.htm" TargetMode="External"/><Relationship Id="rId13" Type="http://schemas.openxmlformats.org/officeDocument/2006/relationships/hyperlink" Target="https://bowling.lexerbowling.com/bowlingdelapraille/solitairegeneve2024-2025/pl01E.htm" TargetMode="External"/><Relationship Id="rId18" Type="http://schemas.openxmlformats.org/officeDocument/2006/relationships/hyperlink" Target="https://bowling.lexerbowling.com/bowlingdelapraille/solitairegeneve2024-2025/pl017.htm" TargetMode="External"/><Relationship Id="rId39" Type="http://schemas.openxmlformats.org/officeDocument/2006/relationships/hyperlink" Target="https://bowling.lexerbowling.com/bowlingdelapraille/solitairegeneve2024-2025/pl008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bowling.lexerbowling.com/bowlingdelapraille/solitairegeneve2024-2025/pl016.htm" TargetMode="External"/><Relationship Id="rId18" Type="http://schemas.openxmlformats.org/officeDocument/2006/relationships/hyperlink" Target="https://bowling.lexerbowling.com/bowlingdelapraille/solitairegeneve2024-2025/pl011.htm" TargetMode="External"/><Relationship Id="rId26" Type="http://schemas.openxmlformats.org/officeDocument/2006/relationships/hyperlink" Target="https://bowling.lexerbowling.com/bowlingdelapraille/solitairegeneve2024-2025/pl019.htm" TargetMode="External"/><Relationship Id="rId39" Type="http://schemas.openxmlformats.org/officeDocument/2006/relationships/hyperlink" Target="https://bowling.lexerbowling.com/bowlingdelapraille/solitairegeneve2024-2025/pl015.htm" TargetMode="External"/><Relationship Id="rId21" Type="http://schemas.openxmlformats.org/officeDocument/2006/relationships/hyperlink" Target="https://bowling.lexerbowling.com/bowlingdelapraille/solitairegeneve2024-2025/pl020.htm" TargetMode="External"/><Relationship Id="rId34" Type="http://schemas.openxmlformats.org/officeDocument/2006/relationships/hyperlink" Target="https://bowling.lexerbowling.com/bowlingdelapraille/solitairegeneve2024-2025/pl01B.htm" TargetMode="External"/><Relationship Id="rId42" Type="http://schemas.openxmlformats.org/officeDocument/2006/relationships/hyperlink" Target="https://bowling.lexerbowling.com/bowlingdelapraille/solitairegeneve2024-2025/pl003.htm" TargetMode="External"/><Relationship Id="rId47" Type="http://schemas.openxmlformats.org/officeDocument/2006/relationships/hyperlink" Target="https://bowling.lexerbowling.com/bowlingdelapraille/solitairegeneve2024-2025/pl029.htm" TargetMode="External"/><Relationship Id="rId50" Type="http://schemas.openxmlformats.org/officeDocument/2006/relationships/hyperlink" Target="https://bowling.lexerbowling.com/bowlingdelapraille/solitairegeneve2024-2025/pl01E.htm" TargetMode="External"/><Relationship Id="rId55" Type="http://schemas.openxmlformats.org/officeDocument/2006/relationships/hyperlink" Target="https://bowling.lexerbowling.com/bowlingdelapraille/solitairegeneve2024-2025/pl025.htm" TargetMode="External"/><Relationship Id="rId63" Type="http://schemas.openxmlformats.org/officeDocument/2006/relationships/hyperlink" Target="https://bowling.lexerbowling.com/bowlingdelapraille/solitairegeneve2024-2025/pl02A.htm" TargetMode="External"/><Relationship Id="rId68" Type="http://schemas.openxmlformats.org/officeDocument/2006/relationships/table" Target="../tables/table8.xml"/><Relationship Id="rId7" Type="http://schemas.openxmlformats.org/officeDocument/2006/relationships/hyperlink" Target="https://bowling.lexerbowling.com/bowlingdelapraille/solitairegeneve2024-2025/pl028.htm" TargetMode="External"/><Relationship Id="rId2" Type="http://schemas.openxmlformats.org/officeDocument/2006/relationships/hyperlink" Target="https://bowling.lexerbowling.com/bowlingdelapraille/solitairegeneve2024-2025/pl022.htm" TargetMode="External"/><Relationship Id="rId16" Type="http://schemas.openxmlformats.org/officeDocument/2006/relationships/hyperlink" Target="https://bowling.lexerbowling.com/bowlingdelapraille/solitairegeneve2024-2025/pl008.htm" TargetMode="External"/><Relationship Id="rId29" Type="http://schemas.openxmlformats.org/officeDocument/2006/relationships/hyperlink" Target="https://bowling.lexerbowling.com/bowlingdelapraille/solitairegeneve2024-2025/pl02D.htm" TargetMode="External"/><Relationship Id="rId1" Type="http://schemas.openxmlformats.org/officeDocument/2006/relationships/hyperlink" Target="https://bowling.lexerbowling.com/bowlingdelapraille/solitairegeneve2024-2025/pl01B.htm" TargetMode="External"/><Relationship Id="rId6" Type="http://schemas.openxmlformats.org/officeDocument/2006/relationships/hyperlink" Target="https://bowling.lexerbowling.com/bowlingdelapraille/solitairegeneve2024-2025/pl015.htm" TargetMode="External"/><Relationship Id="rId11" Type="http://schemas.openxmlformats.org/officeDocument/2006/relationships/hyperlink" Target="https://bowling.lexerbowling.com/bowlingdelapraille/solitairegeneve2024-2025/pl021.htm" TargetMode="External"/><Relationship Id="rId24" Type="http://schemas.openxmlformats.org/officeDocument/2006/relationships/hyperlink" Target="https://bowling.lexerbowling.com/bowlingdelapraille/solitairegeneve2024-2025/pl01F.htm" TargetMode="External"/><Relationship Id="rId32" Type="http://schemas.openxmlformats.org/officeDocument/2006/relationships/hyperlink" Target="https://bowling.lexerbowling.com/bowlingdelapraille/solitairegeneve2024-2025/pl023.htm" TargetMode="External"/><Relationship Id="rId37" Type="http://schemas.openxmlformats.org/officeDocument/2006/relationships/hyperlink" Target="https://bowling.lexerbowling.com/bowlingdelapraille/solitairegeneve2024-2025/pl00D.htm" TargetMode="External"/><Relationship Id="rId40" Type="http://schemas.openxmlformats.org/officeDocument/2006/relationships/hyperlink" Target="https://bowling.lexerbowling.com/bowlingdelapraille/solitairegeneve2024-2025/pl028.htm" TargetMode="External"/><Relationship Id="rId45" Type="http://schemas.openxmlformats.org/officeDocument/2006/relationships/hyperlink" Target="https://bowling.lexerbowling.com/bowlingdelapraille/solitairegeneve2024-2025/pl024.htm" TargetMode="External"/><Relationship Id="rId53" Type="http://schemas.openxmlformats.org/officeDocument/2006/relationships/hyperlink" Target="https://bowling.lexerbowling.com/bowlingdelapraille/solitairegeneve2024-2025/pl005.htm" TargetMode="External"/><Relationship Id="rId58" Type="http://schemas.openxmlformats.org/officeDocument/2006/relationships/hyperlink" Target="https://bowling.lexerbowling.com/bowlingdelapraille/solitairegeneve2024-2025/pl01C.htm" TargetMode="External"/><Relationship Id="rId66" Type="http://schemas.openxmlformats.org/officeDocument/2006/relationships/hyperlink" Target="https://bowling.lexerbowling.com/bowlingdelapraille/solitairegeneve2024-2025/pl00C.htm" TargetMode="External"/><Relationship Id="rId5" Type="http://schemas.openxmlformats.org/officeDocument/2006/relationships/hyperlink" Target="https://bowling.lexerbowling.com/bowlingdelapraille/solitairegeneve2024-2025/pl026.htm" TargetMode="External"/><Relationship Id="rId15" Type="http://schemas.openxmlformats.org/officeDocument/2006/relationships/hyperlink" Target="https://bowling.lexerbowling.com/bowlingdelapraille/solitairegeneve2024-2025/pl014.htm" TargetMode="External"/><Relationship Id="rId23" Type="http://schemas.openxmlformats.org/officeDocument/2006/relationships/hyperlink" Target="https://bowling.lexerbowling.com/bowlingdelapraille/solitairegeneve2024-2025/pl01A.htm" TargetMode="External"/><Relationship Id="rId28" Type="http://schemas.openxmlformats.org/officeDocument/2006/relationships/hyperlink" Target="https://bowling.lexerbowling.com/bowlingdelapraille/solitairegeneve2024-2025/pl013.htm" TargetMode="External"/><Relationship Id="rId36" Type="http://schemas.openxmlformats.org/officeDocument/2006/relationships/hyperlink" Target="https://bowling.lexerbowling.com/bowlingdelapraille/solitairegeneve2024-2025/pl00F.htm" TargetMode="External"/><Relationship Id="rId49" Type="http://schemas.openxmlformats.org/officeDocument/2006/relationships/hyperlink" Target="https://bowling.lexerbowling.com/bowlingdelapraille/solitairegeneve2024-2025/pl008.htm" TargetMode="External"/><Relationship Id="rId57" Type="http://schemas.openxmlformats.org/officeDocument/2006/relationships/hyperlink" Target="https://bowling.lexerbowling.com/bowlingdelapraille/solitairegeneve2024-2025/pl01F.htm" TargetMode="External"/><Relationship Id="rId61" Type="http://schemas.openxmlformats.org/officeDocument/2006/relationships/hyperlink" Target="https://bowling.lexerbowling.com/bowlingdelapraille/solitairegeneve2024-2025/pl013.htm" TargetMode="External"/><Relationship Id="rId10" Type="http://schemas.openxmlformats.org/officeDocument/2006/relationships/hyperlink" Target="https://bowling.lexerbowling.com/bowlingdelapraille/solitairegeneve2024-2025/pl012.htm" TargetMode="External"/><Relationship Id="rId19" Type="http://schemas.openxmlformats.org/officeDocument/2006/relationships/hyperlink" Target="https://bowling.lexerbowling.com/bowlingdelapraille/solitairegeneve2024-2025/pl027.htm" TargetMode="External"/><Relationship Id="rId31" Type="http://schemas.openxmlformats.org/officeDocument/2006/relationships/hyperlink" Target="https://bowling.lexerbowling.com/bowlingdelapraille/solitairegeneve2024-2025/pl02B.htm" TargetMode="External"/><Relationship Id="rId44" Type="http://schemas.openxmlformats.org/officeDocument/2006/relationships/hyperlink" Target="https://bowling.lexerbowling.com/bowlingdelapraille/solitairegeneve2024-2025/pl021.htm" TargetMode="External"/><Relationship Id="rId52" Type="http://schemas.openxmlformats.org/officeDocument/2006/relationships/hyperlink" Target="https://bowling.lexerbowling.com/bowlingdelapraille/solitairegeneve2024-2025/pl027.htm" TargetMode="External"/><Relationship Id="rId60" Type="http://schemas.openxmlformats.org/officeDocument/2006/relationships/hyperlink" Target="https://bowling.lexerbowling.com/bowlingdelapraille/solitairegeneve2024-2025/pl02C.htm" TargetMode="External"/><Relationship Id="rId65" Type="http://schemas.openxmlformats.org/officeDocument/2006/relationships/hyperlink" Target="https://bowling.lexerbowling.com/bowlingdelapraille/solitairegeneve2024-2025/pl023.htm" TargetMode="External"/><Relationship Id="rId4" Type="http://schemas.openxmlformats.org/officeDocument/2006/relationships/hyperlink" Target="https://bowling.lexerbowling.com/bowlingdelapraille/solitairegeneve2024-2025/pl00D.htm" TargetMode="External"/><Relationship Id="rId9" Type="http://schemas.openxmlformats.org/officeDocument/2006/relationships/hyperlink" Target="https://bowling.lexerbowling.com/bowlingdelapraille/solitairegeneve2024-2025/pl003.htm" TargetMode="External"/><Relationship Id="rId14" Type="http://schemas.openxmlformats.org/officeDocument/2006/relationships/hyperlink" Target="https://bowling.lexerbowling.com/bowlingdelapraille/solitairegeneve2024-2025/pl029.htm" TargetMode="External"/><Relationship Id="rId22" Type="http://schemas.openxmlformats.org/officeDocument/2006/relationships/hyperlink" Target="https://bowling.lexerbowling.com/bowlingdelapraille/solitairegeneve2024-2025/pl025.htm" TargetMode="External"/><Relationship Id="rId27" Type="http://schemas.openxmlformats.org/officeDocument/2006/relationships/hyperlink" Target="https://bowling.lexerbowling.com/bowlingdelapraille/solitairegeneve2024-2025/pl02C.htm" TargetMode="External"/><Relationship Id="rId30" Type="http://schemas.openxmlformats.org/officeDocument/2006/relationships/hyperlink" Target="https://bowling.lexerbowling.com/bowlingdelapraille/solitairegeneve2024-2025/pl02A.htm" TargetMode="External"/><Relationship Id="rId35" Type="http://schemas.openxmlformats.org/officeDocument/2006/relationships/hyperlink" Target="https://bowling.lexerbowling.com/bowlingdelapraille/solitairegeneve2024-2025/pl022.htm" TargetMode="External"/><Relationship Id="rId43" Type="http://schemas.openxmlformats.org/officeDocument/2006/relationships/hyperlink" Target="https://bowling.lexerbowling.com/bowlingdelapraille/solitairegeneve2024-2025/pl012.htm" TargetMode="External"/><Relationship Id="rId48" Type="http://schemas.openxmlformats.org/officeDocument/2006/relationships/hyperlink" Target="https://bowling.lexerbowling.com/bowlingdelapraille/solitairegeneve2024-2025/pl014.htm" TargetMode="External"/><Relationship Id="rId56" Type="http://schemas.openxmlformats.org/officeDocument/2006/relationships/hyperlink" Target="https://bowling.lexerbowling.com/bowlingdelapraille/solitairegeneve2024-2025/pl01A.htm" TargetMode="External"/><Relationship Id="rId64" Type="http://schemas.openxmlformats.org/officeDocument/2006/relationships/hyperlink" Target="https://bowling.lexerbowling.com/bowlingdelapraille/solitairegeneve2024-2025/pl02B.htm" TargetMode="External"/><Relationship Id="rId69" Type="http://schemas.openxmlformats.org/officeDocument/2006/relationships/table" Target="../tables/table9.xml"/><Relationship Id="rId8" Type="http://schemas.openxmlformats.org/officeDocument/2006/relationships/hyperlink" Target="https://bowling.lexerbowling.com/bowlingdelapraille/solitairegeneve2024-2025/pl017.htm" TargetMode="External"/><Relationship Id="rId51" Type="http://schemas.openxmlformats.org/officeDocument/2006/relationships/hyperlink" Target="https://bowling.lexerbowling.com/bowlingdelapraille/solitairegeneve2024-2025/pl011.htm" TargetMode="External"/><Relationship Id="rId3" Type="http://schemas.openxmlformats.org/officeDocument/2006/relationships/hyperlink" Target="https://bowling.lexerbowling.com/bowlingdelapraille/solitairegeneve2024-2025/pl00F.htm" TargetMode="External"/><Relationship Id="rId12" Type="http://schemas.openxmlformats.org/officeDocument/2006/relationships/hyperlink" Target="https://bowling.lexerbowling.com/bowlingdelapraille/solitairegeneve2024-2025/pl024.htm" TargetMode="External"/><Relationship Id="rId17" Type="http://schemas.openxmlformats.org/officeDocument/2006/relationships/hyperlink" Target="https://bowling.lexerbowling.com/bowlingdelapraille/solitairegeneve2024-2025/pl01E.htm" TargetMode="External"/><Relationship Id="rId25" Type="http://schemas.openxmlformats.org/officeDocument/2006/relationships/hyperlink" Target="https://bowling.lexerbowling.com/bowlingdelapraille/solitairegeneve2024-2025/pl01C.htm" TargetMode="External"/><Relationship Id="rId33" Type="http://schemas.openxmlformats.org/officeDocument/2006/relationships/hyperlink" Target="https://bowling.lexerbowling.com/bowlingdelapraille/solitairegeneve2024-2025/pl00C.htm" TargetMode="External"/><Relationship Id="rId38" Type="http://schemas.openxmlformats.org/officeDocument/2006/relationships/hyperlink" Target="https://bowling.lexerbowling.com/bowlingdelapraille/solitairegeneve2024-2025/pl026.htm" TargetMode="External"/><Relationship Id="rId46" Type="http://schemas.openxmlformats.org/officeDocument/2006/relationships/hyperlink" Target="https://bowling.lexerbowling.com/bowlingdelapraille/solitairegeneve2024-2025/pl016.htm" TargetMode="External"/><Relationship Id="rId59" Type="http://schemas.openxmlformats.org/officeDocument/2006/relationships/hyperlink" Target="https://bowling.lexerbowling.com/bowlingdelapraille/solitairegeneve2024-2025/pl019.htm" TargetMode="External"/><Relationship Id="rId67" Type="http://schemas.openxmlformats.org/officeDocument/2006/relationships/printerSettings" Target="../printerSettings/printerSettings3.bin"/><Relationship Id="rId20" Type="http://schemas.openxmlformats.org/officeDocument/2006/relationships/hyperlink" Target="https://bowling.lexerbowling.com/bowlingdelapraille/solitairegeneve2024-2025/pl005.htm" TargetMode="External"/><Relationship Id="rId41" Type="http://schemas.openxmlformats.org/officeDocument/2006/relationships/hyperlink" Target="https://bowling.lexerbowling.com/bowlingdelapraille/solitairegeneve2024-2025/pl017.htm" TargetMode="External"/><Relationship Id="rId54" Type="http://schemas.openxmlformats.org/officeDocument/2006/relationships/hyperlink" Target="https://bowling.lexerbowling.com/bowlingdelapraille/solitairegeneve2024-2025/pl020.htm" TargetMode="External"/><Relationship Id="rId62" Type="http://schemas.openxmlformats.org/officeDocument/2006/relationships/hyperlink" Target="https://bowling.lexerbowling.com/bowlingdelapraille/solitairegeneve2024-2025/pl02D.htm" TargetMode="External"/><Relationship Id="rId70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5"/>
  <sheetViews>
    <sheetView topLeftCell="A14" workbookViewId="0">
      <selection activeCell="T23" sqref="T23"/>
    </sheetView>
  </sheetViews>
  <sheetFormatPr baseColWidth="10" defaultColWidth="11.5703125" defaultRowHeight="15" x14ac:dyDescent="0.25"/>
  <cols>
    <col min="1" max="1" width="6" style="10" customWidth="1"/>
    <col min="2" max="2" width="25" style="11" customWidth="1"/>
    <col min="3" max="3" width="11.7109375" style="10" customWidth="1"/>
    <col min="4" max="4" width="9.7109375" style="10" customWidth="1"/>
    <col min="5" max="5" width="9.7109375" style="18" customWidth="1"/>
    <col min="6" max="6" width="5.7109375" style="11" customWidth="1"/>
    <col min="7" max="7" width="6" style="10" customWidth="1"/>
    <col min="8" max="8" width="24.140625" style="11" customWidth="1"/>
    <col min="9" max="9" width="17.140625" style="10" customWidth="1"/>
    <col min="10" max="10" width="9.7109375" style="10" customWidth="1"/>
    <col min="11" max="11" width="9.7109375" style="18" customWidth="1"/>
    <col min="12" max="12" width="5.42578125" style="11" customWidth="1"/>
    <col min="13" max="13" width="6" style="10" customWidth="1"/>
    <col min="14" max="14" width="24.85546875" style="11" customWidth="1"/>
    <col min="15" max="15" width="17.140625" style="10" customWidth="1"/>
    <col min="16" max="16" width="9.7109375" style="10" customWidth="1"/>
    <col min="17" max="17" width="9.7109375" style="18" customWidth="1"/>
    <col min="18" max="16384" width="11.5703125" style="11"/>
  </cols>
  <sheetData>
    <row r="1" spans="1:17" x14ac:dyDescent="0.25">
      <c r="A1" s="56" t="s">
        <v>22</v>
      </c>
      <c r="B1" s="56"/>
      <c r="C1" s="56"/>
      <c r="D1" s="56"/>
      <c r="E1" s="56"/>
      <c r="G1" s="56" t="s">
        <v>22</v>
      </c>
      <c r="H1" s="56"/>
      <c r="I1" s="56"/>
      <c r="J1" s="56"/>
      <c r="K1" s="56"/>
      <c r="M1" s="56" t="s">
        <v>22</v>
      </c>
      <c r="N1" s="56"/>
      <c r="O1" s="56"/>
      <c r="P1" s="56"/>
      <c r="Q1" s="56"/>
    </row>
    <row r="2" spans="1:17" x14ac:dyDescent="0.25">
      <c r="A2" s="57" t="s">
        <v>43</v>
      </c>
      <c r="B2" s="57"/>
      <c r="C2" s="57"/>
      <c r="D2" s="57"/>
      <c r="E2" s="57"/>
      <c r="G2" s="57" t="s">
        <v>31</v>
      </c>
      <c r="H2" s="57"/>
      <c r="I2" s="57"/>
      <c r="J2" s="57"/>
      <c r="K2" s="57"/>
      <c r="M2" s="57" t="s">
        <v>32</v>
      </c>
      <c r="N2" s="57"/>
      <c r="O2" s="57"/>
      <c r="P2" s="57"/>
      <c r="Q2" s="57"/>
    </row>
    <row r="4" spans="1:17" ht="15.75" thickBot="1" x14ac:dyDescent="0.3">
      <c r="A4" s="8" t="s">
        <v>0</v>
      </c>
      <c r="B4" s="9" t="s">
        <v>1</v>
      </c>
      <c r="C4" s="8" t="s">
        <v>3</v>
      </c>
      <c r="D4" s="8" t="s">
        <v>2</v>
      </c>
      <c r="E4" s="8" t="s">
        <v>4</v>
      </c>
      <c r="F4" s="10"/>
      <c r="G4" s="8" t="s">
        <v>0</v>
      </c>
      <c r="H4" s="9" t="s">
        <v>1</v>
      </c>
      <c r="I4" s="8" t="s">
        <v>3</v>
      </c>
      <c r="J4" s="8" t="s">
        <v>2</v>
      </c>
      <c r="K4" s="8" t="s">
        <v>4</v>
      </c>
      <c r="L4" s="10"/>
      <c r="M4" s="8" t="s">
        <v>0</v>
      </c>
      <c r="N4" s="9" t="s">
        <v>1</v>
      </c>
      <c r="O4" s="8" t="s">
        <v>3</v>
      </c>
      <c r="P4" s="8" t="s">
        <v>2</v>
      </c>
      <c r="Q4" s="8" t="s">
        <v>4</v>
      </c>
    </row>
    <row r="5" spans="1:17" ht="15.75" thickBot="1" x14ac:dyDescent="0.3">
      <c r="A5" s="8">
        <v>1</v>
      </c>
      <c r="B5" s="20" t="s">
        <v>16</v>
      </c>
      <c r="C5" s="19">
        <v>1570</v>
      </c>
      <c r="D5" s="19">
        <v>12</v>
      </c>
      <c r="E5" s="19">
        <v>130.83000000000001</v>
      </c>
      <c r="F5" s="29"/>
      <c r="G5" s="8">
        <v>1</v>
      </c>
      <c r="H5" s="20" t="s">
        <v>16</v>
      </c>
      <c r="I5" s="19">
        <f>SUM(Tableau5735[[#This Row],[QA]]-Tableau573[[#This Row],[QA]])</f>
        <v>704</v>
      </c>
      <c r="J5" s="19">
        <f>SUM(Tableau5735[[#This Row],[Parties]]-Tableau573[[#This Row],[Parties]])</f>
        <v>6</v>
      </c>
      <c r="K5" s="30">
        <f>SUM(Tableau5724[[#This Row],[QA]]/Tableau5724[[#This Row],[Parties]])</f>
        <v>117.33333333333333</v>
      </c>
      <c r="L5" s="29"/>
      <c r="M5" s="8">
        <v>1</v>
      </c>
      <c r="N5" s="20" t="s">
        <v>16</v>
      </c>
      <c r="O5" s="19">
        <v>2274</v>
      </c>
      <c r="P5" s="19">
        <v>18</v>
      </c>
      <c r="Q5" s="19">
        <v>126.33</v>
      </c>
    </row>
    <row r="6" spans="1:17" ht="15.75" thickBot="1" x14ac:dyDescent="0.3">
      <c r="A6" s="44">
        <v>2</v>
      </c>
      <c r="B6" s="20" t="s">
        <v>15</v>
      </c>
      <c r="C6" s="19">
        <v>970</v>
      </c>
      <c r="D6" s="19">
        <v>6</v>
      </c>
      <c r="E6" s="19">
        <v>161.66999999999999</v>
      </c>
      <c r="F6" s="19"/>
      <c r="G6" s="19">
        <v>2</v>
      </c>
      <c r="H6" s="20" t="s">
        <v>15</v>
      </c>
      <c r="I6" s="19">
        <f>SUM(Tableau5735[[#This Row],[QA]]-Tableau573[[#This Row],[QA]])</f>
        <v>1898</v>
      </c>
      <c r="J6" s="19">
        <f>SUM(Tableau5735[[#This Row],[Parties]]-Tableau573[[#This Row],[Parties]])</f>
        <v>12</v>
      </c>
      <c r="K6" s="30">
        <f>SUM(Tableau5724[[#This Row],[QA]]/Tableau5724[[#This Row],[Parties]])</f>
        <v>158.16666666666666</v>
      </c>
      <c r="L6" s="19"/>
      <c r="M6" s="19">
        <v>2</v>
      </c>
      <c r="N6" s="20" t="s">
        <v>15</v>
      </c>
      <c r="O6" s="19">
        <v>2868</v>
      </c>
      <c r="P6" s="19">
        <v>18</v>
      </c>
      <c r="Q6" s="19">
        <v>159.33000000000001</v>
      </c>
    </row>
    <row r="7" spans="1:17" ht="15.75" thickBot="1" x14ac:dyDescent="0.3">
      <c r="A7" s="8">
        <v>3</v>
      </c>
      <c r="B7" s="20" t="s">
        <v>14</v>
      </c>
      <c r="C7" s="19">
        <v>1093</v>
      </c>
      <c r="D7" s="19">
        <v>6</v>
      </c>
      <c r="E7" s="19">
        <v>182.17</v>
      </c>
      <c r="F7" s="29"/>
      <c r="G7" s="8">
        <v>3</v>
      </c>
      <c r="H7" s="20" t="s">
        <v>14</v>
      </c>
      <c r="I7" s="19">
        <f>SUM(Tableau5735[[#This Row],[QA]]-Tableau573[[#This Row],[QA]])</f>
        <v>2389</v>
      </c>
      <c r="J7" s="19">
        <f>SUM(Tableau5735[[#This Row],[Parties]]-Tableau573[[#This Row],[Parties]])</f>
        <v>12</v>
      </c>
      <c r="K7" s="30">
        <f>SUM(Tableau5724[[#This Row],[QA]]/Tableau5724[[#This Row],[Parties]])</f>
        <v>199.08333333333334</v>
      </c>
      <c r="L7" s="29"/>
      <c r="M7" s="8">
        <v>3</v>
      </c>
      <c r="N7" s="20" t="s">
        <v>14</v>
      </c>
      <c r="O7" s="19">
        <v>3482</v>
      </c>
      <c r="P7" s="19">
        <v>18</v>
      </c>
      <c r="Q7" s="19">
        <v>193.44</v>
      </c>
    </row>
    <row r="8" spans="1:17" ht="15.75" thickBot="1" x14ac:dyDescent="0.3">
      <c r="A8" s="44">
        <v>4</v>
      </c>
      <c r="B8" s="20" t="s">
        <v>5</v>
      </c>
      <c r="C8" s="19">
        <v>1984</v>
      </c>
      <c r="D8" s="19">
        <v>12</v>
      </c>
      <c r="E8" s="19">
        <v>165.33</v>
      </c>
      <c r="F8" s="19"/>
      <c r="G8" s="19">
        <v>4</v>
      </c>
      <c r="H8" s="20" t="s">
        <v>5</v>
      </c>
      <c r="I8" s="19">
        <f>SUM(Tableau5735[[#This Row],[QA]]-Tableau573[[#This Row],[QA]])</f>
        <v>2194</v>
      </c>
      <c r="J8" s="19">
        <f>SUM(Tableau5735[[#This Row],[Parties]]-Tableau573[[#This Row],[Parties]])</f>
        <v>12</v>
      </c>
      <c r="K8" s="30">
        <f>SUM(Tableau5724[[#This Row],[QA]]/Tableau5724[[#This Row],[Parties]])</f>
        <v>182.83333333333334</v>
      </c>
      <c r="L8" s="19"/>
      <c r="M8" s="19">
        <v>4</v>
      </c>
      <c r="N8" s="20" t="s">
        <v>5</v>
      </c>
      <c r="O8" s="19">
        <v>4178</v>
      </c>
      <c r="P8" s="19">
        <v>24</v>
      </c>
      <c r="Q8" s="19">
        <v>174.08</v>
      </c>
    </row>
    <row r="9" spans="1:17" ht="15.75" thickBot="1" x14ac:dyDescent="0.3">
      <c r="A9" s="8">
        <v>5</v>
      </c>
      <c r="B9" s="20" t="s">
        <v>38</v>
      </c>
      <c r="C9" s="19">
        <v>1055</v>
      </c>
      <c r="D9" s="19">
        <v>6</v>
      </c>
      <c r="E9" s="19">
        <v>175.83</v>
      </c>
      <c r="F9" s="29"/>
      <c r="G9" s="8">
        <v>5</v>
      </c>
      <c r="H9" s="20" t="s">
        <v>38</v>
      </c>
      <c r="I9" s="19">
        <f>SUM(Tableau5735[[#This Row],[QA]]-Tableau573[[#This Row],[QA]])</f>
        <v>0</v>
      </c>
      <c r="J9" s="19">
        <f>SUM(Tableau5735[[#This Row],[Parties]]-Tableau573[[#This Row],[Parties]])</f>
        <v>0</v>
      </c>
      <c r="K9" s="30" t="e">
        <f>SUM(Tableau5724[[#This Row],[QA]]/Tableau5724[[#This Row],[Parties]])</f>
        <v>#DIV/0!</v>
      </c>
      <c r="L9" s="29"/>
      <c r="M9" s="8">
        <v>5</v>
      </c>
      <c r="N9" s="20" t="s">
        <v>38</v>
      </c>
      <c r="O9" s="19">
        <v>1055</v>
      </c>
      <c r="P9" s="19">
        <v>6</v>
      </c>
      <c r="Q9" s="19">
        <v>175.83</v>
      </c>
    </row>
    <row r="10" spans="1:17" ht="15.75" thickBot="1" x14ac:dyDescent="0.3">
      <c r="A10" s="44">
        <v>6</v>
      </c>
      <c r="B10" s="20" t="s">
        <v>26</v>
      </c>
      <c r="C10" s="19">
        <v>926</v>
      </c>
      <c r="D10" s="19">
        <v>6</v>
      </c>
      <c r="E10" s="19">
        <v>154.33000000000001</v>
      </c>
      <c r="F10" s="19"/>
      <c r="G10" s="19">
        <v>6</v>
      </c>
      <c r="H10" s="20" t="s">
        <v>26</v>
      </c>
      <c r="I10" s="19">
        <f>SUM(Tableau5735[[#This Row],[QA]]-Tableau573[[#This Row],[QA]])</f>
        <v>0</v>
      </c>
      <c r="J10" s="19">
        <f>SUM(Tableau5735[[#This Row],[Parties]]-Tableau573[[#This Row],[Parties]])</f>
        <v>0</v>
      </c>
      <c r="K10" s="30" t="e">
        <f>SUM(Tableau5724[[#This Row],[QA]]/Tableau5724[[#This Row],[Parties]])</f>
        <v>#DIV/0!</v>
      </c>
      <c r="L10" s="19"/>
      <c r="M10" s="19">
        <v>6</v>
      </c>
      <c r="N10" s="20" t="s">
        <v>26</v>
      </c>
      <c r="O10" s="19">
        <v>926</v>
      </c>
      <c r="P10" s="19">
        <v>6</v>
      </c>
      <c r="Q10" s="19">
        <v>154.33000000000001</v>
      </c>
    </row>
    <row r="11" spans="1:17" ht="15.75" thickBot="1" x14ac:dyDescent="0.3">
      <c r="A11" s="8">
        <v>7</v>
      </c>
      <c r="B11" s="20" t="s">
        <v>6</v>
      </c>
      <c r="C11" s="19">
        <v>2184</v>
      </c>
      <c r="D11" s="19">
        <v>12</v>
      </c>
      <c r="E11" s="19">
        <v>182</v>
      </c>
      <c r="F11" s="29"/>
      <c r="G11" s="8">
        <v>7</v>
      </c>
      <c r="H11" s="20" t="s">
        <v>6</v>
      </c>
      <c r="I11" s="19">
        <f>SUM(Tableau5735[[#This Row],[QA]]-Tableau573[[#This Row],[QA]])</f>
        <v>2190</v>
      </c>
      <c r="J11" s="19">
        <f>SUM(Tableau5735[[#This Row],[Parties]]-Tableau573[[#This Row],[Parties]])</f>
        <v>12</v>
      </c>
      <c r="K11" s="30">
        <f>SUM(Tableau5724[[#This Row],[QA]]/Tableau5724[[#This Row],[Parties]])</f>
        <v>182.5</v>
      </c>
      <c r="L11" s="29"/>
      <c r="M11" s="8">
        <v>7</v>
      </c>
      <c r="N11" s="20" t="s">
        <v>6</v>
      </c>
      <c r="O11" s="19">
        <v>4374</v>
      </c>
      <c r="P11" s="19">
        <v>24</v>
      </c>
      <c r="Q11" s="19">
        <v>182.25</v>
      </c>
    </row>
    <row r="12" spans="1:17" ht="15.75" thickBot="1" x14ac:dyDescent="0.3">
      <c r="A12" s="44">
        <v>8</v>
      </c>
      <c r="B12" s="20" t="s">
        <v>50</v>
      </c>
      <c r="C12" s="19">
        <v>0</v>
      </c>
      <c r="D12" s="19">
        <v>0</v>
      </c>
      <c r="E12" s="19">
        <v>0</v>
      </c>
      <c r="F12" s="19"/>
      <c r="G12" s="19">
        <v>8</v>
      </c>
      <c r="H12" s="20" t="s">
        <v>50</v>
      </c>
      <c r="I12" s="19">
        <f>SUM(Tableau5735[[#This Row],[QA]]-Tableau573[[#This Row],[QA]])</f>
        <v>843</v>
      </c>
      <c r="J12" s="19">
        <f>SUM(Tableau5735[[#This Row],[Parties]]-Tableau573[[#This Row],[Parties]])</f>
        <v>6</v>
      </c>
      <c r="K12" s="30">
        <f>SUM(Tableau5724[[#This Row],[QA]]/Tableau5724[[#This Row],[Parties]])</f>
        <v>140.5</v>
      </c>
      <c r="L12" s="19"/>
      <c r="M12" s="19">
        <v>8</v>
      </c>
      <c r="N12" s="20" t="s">
        <v>50</v>
      </c>
      <c r="O12" s="19">
        <v>843</v>
      </c>
      <c r="P12" s="19">
        <v>6</v>
      </c>
      <c r="Q12" s="19">
        <v>140.5</v>
      </c>
    </row>
    <row r="13" spans="1:17" ht="15.75" thickBot="1" x14ac:dyDescent="0.3">
      <c r="A13" s="8">
        <v>9</v>
      </c>
      <c r="B13" s="20" t="s">
        <v>13</v>
      </c>
      <c r="C13" s="19">
        <v>1898</v>
      </c>
      <c r="D13" s="19">
        <v>12</v>
      </c>
      <c r="E13" s="19">
        <v>158.16999999999999</v>
      </c>
      <c r="F13" s="29"/>
      <c r="G13" s="8">
        <v>9</v>
      </c>
      <c r="H13" s="20" t="s">
        <v>13</v>
      </c>
      <c r="I13" s="19">
        <f>SUM(Tableau5735[[#This Row],[QA]]-Tableau573[[#This Row],[QA]])</f>
        <v>1068</v>
      </c>
      <c r="J13" s="19">
        <f>SUM(Tableau5735[[#This Row],[Parties]]-Tableau573[[#This Row],[Parties]])</f>
        <v>6</v>
      </c>
      <c r="K13" s="30">
        <f>SUM(Tableau5724[[#This Row],[QA]]/Tableau5724[[#This Row],[Parties]])</f>
        <v>178</v>
      </c>
      <c r="L13" s="29"/>
      <c r="M13" s="8">
        <v>9</v>
      </c>
      <c r="N13" s="20" t="s">
        <v>13</v>
      </c>
      <c r="O13" s="19">
        <v>2966</v>
      </c>
      <c r="P13" s="19">
        <v>18</v>
      </c>
      <c r="Q13" s="19">
        <v>164.78</v>
      </c>
    </row>
    <row r="14" spans="1:17" ht="15.75" thickBot="1" x14ac:dyDescent="0.3">
      <c r="A14" s="44">
        <v>10</v>
      </c>
      <c r="B14" s="20" t="s">
        <v>34</v>
      </c>
      <c r="C14" s="19">
        <v>2129</v>
      </c>
      <c r="D14" s="19">
        <v>12</v>
      </c>
      <c r="E14" s="19">
        <v>177.42</v>
      </c>
      <c r="F14" s="19"/>
      <c r="G14" s="19">
        <v>10</v>
      </c>
      <c r="H14" s="20" t="s">
        <v>34</v>
      </c>
      <c r="I14" s="19">
        <f>SUM(Tableau5735[[#This Row],[QA]]-Tableau573[[#This Row],[QA]])</f>
        <v>2198</v>
      </c>
      <c r="J14" s="19">
        <f>SUM(Tableau5735[[#This Row],[Parties]]-Tableau573[[#This Row],[Parties]])</f>
        <v>12</v>
      </c>
      <c r="K14" s="30">
        <f>SUM(Tableau5724[[#This Row],[QA]]/Tableau5724[[#This Row],[Parties]])</f>
        <v>183.16666666666666</v>
      </c>
      <c r="L14" s="19"/>
      <c r="M14" s="19">
        <v>10</v>
      </c>
      <c r="N14" s="20" t="s">
        <v>34</v>
      </c>
      <c r="O14" s="19">
        <v>4327</v>
      </c>
      <c r="P14" s="19">
        <v>24</v>
      </c>
      <c r="Q14" s="19">
        <v>180.29</v>
      </c>
    </row>
    <row r="15" spans="1:17" ht="15.75" thickBot="1" x14ac:dyDescent="0.3">
      <c r="A15" s="8">
        <v>11</v>
      </c>
      <c r="B15" s="20" t="s">
        <v>53</v>
      </c>
      <c r="C15" s="19">
        <v>1653</v>
      </c>
      <c r="D15" s="19">
        <v>12</v>
      </c>
      <c r="E15" s="19">
        <v>137.75</v>
      </c>
      <c r="F15" s="29"/>
      <c r="G15" s="8">
        <v>11</v>
      </c>
      <c r="H15" s="20" t="s">
        <v>53</v>
      </c>
      <c r="I15" s="19">
        <f>SUM(Tableau5735[[#This Row],[QA]]-Tableau573[[#This Row],[QA]])</f>
        <v>1676</v>
      </c>
      <c r="J15" s="19">
        <f>SUM(Tableau5735[[#This Row],[Parties]]-Tableau573[[#This Row],[Parties]])</f>
        <v>12</v>
      </c>
      <c r="K15" s="30">
        <f>SUM(Tableau5724[[#This Row],[QA]]/Tableau5724[[#This Row],[Parties]])</f>
        <v>139.66666666666666</v>
      </c>
      <c r="L15" s="29"/>
      <c r="M15" s="8">
        <v>11</v>
      </c>
      <c r="N15" s="20" t="s">
        <v>53</v>
      </c>
      <c r="O15" s="19">
        <v>3329</v>
      </c>
      <c r="P15" s="19">
        <v>24</v>
      </c>
      <c r="Q15" s="19">
        <v>138.71</v>
      </c>
    </row>
    <row r="16" spans="1:17" ht="15.75" thickBot="1" x14ac:dyDescent="0.3">
      <c r="A16" s="44">
        <v>12</v>
      </c>
      <c r="B16" s="20" t="s">
        <v>33</v>
      </c>
      <c r="C16" s="19">
        <v>997</v>
      </c>
      <c r="D16" s="19">
        <v>6</v>
      </c>
      <c r="E16" s="19">
        <v>166.17</v>
      </c>
      <c r="F16" s="19"/>
      <c r="G16" s="19">
        <v>12</v>
      </c>
      <c r="H16" s="20" t="s">
        <v>33</v>
      </c>
      <c r="I16" s="19">
        <f>SUM(Tableau5735[[#This Row],[QA]]-Tableau573[[#This Row],[QA]])</f>
        <v>2006</v>
      </c>
      <c r="J16" s="19">
        <f>SUM(Tableau5735[[#This Row],[Parties]]-Tableau573[[#This Row],[Parties]])</f>
        <v>12</v>
      </c>
      <c r="K16" s="30">
        <f>SUM(Tableau5724[[#This Row],[QA]]/Tableau5724[[#This Row],[Parties]])</f>
        <v>167.16666666666666</v>
      </c>
      <c r="L16" s="19"/>
      <c r="M16" s="19">
        <v>12</v>
      </c>
      <c r="N16" s="20" t="s">
        <v>33</v>
      </c>
      <c r="O16" s="19">
        <v>3003</v>
      </c>
      <c r="P16" s="19">
        <v>18</v>
      </c>
      <c r="Q16" s="19">
        <v>166.83</v>
      </c>
    </row>
    <row r="17" spans="1:17" ht="15" customHeight="1" thickBot="1" x14ac:dyDescent="0.3">
      <c r="A17" s="8">
        <v>13</v>
      </c>
      <c r="B17" s="20" t="s">
        <v>36</v>
      </c>
      <c r="C17" s="19">
        <v>1030</v>
      </c>
      <c r="D17" s="19">
        <v>6</v>
      </c>
      <c r="E17" s="19">
        <v>171.67</v>
      </c>
      <c r="F17" s="29"/>
      <c r="G17" s="8">
        <v>13</v>
      </c>
      <c r="H17" s="20" t="s">
        <v>36</v>
      </c>
      <c r="I17" s="19">
        <f>SUM(Tableau5735[[#This Row],[QA]]-Tableau573[[#This Row],[QA]])</f>
        <v>973</v>
      </c>
      <c r="J17" s="19">
        <f>SUM(Tableau5735[[#This Row],[Parties]]-Tableau573[[#This Row],[Parties]])</f>
        <v>6</v>
      </c>
      <c r="K17" s="30">
        <f>SUM(Tableau5724[[#This Row],[QA]]/Tableau5724[[#This Row],[Parties]])</f>
        <v>162.16666666666666</v>
      </c>
      <c r="L17" s="29"/>
      <c r="M17" s="8">
        <v>13</v>
      </c>
      <c r="N17" s="20" t="s">
        <v>36</v>
      </c>
      <c r="O17" s="19">
        <v>2003</v>
      </c>
      <c r="P17" s="19">
        <v>12</v>
      </c>
      <c r="Q17" s="19">
        <v>166.92</v>
      </c>
    </row>
    <row r="18" spans="1:17" ht="14.25" customHeight="1" thickBot="1" x14ac:dyDescent="0.3">
      <c r="A18" s="44">
        <v>14</v>
      </c>
      <c r="B18" s="20" t="s">
        <v>12</v>
      </c>
      <c r="C18" s="19">
        <v>2267</v>
      </c>
      <c r="D18" s="19">
        <v>12</v>
      </c>
      <c r="E18" s="19">
        <v>188.92</v>
      </c>
      <c r="F18" s="19"/>
      <c r="G18" s="19">
        <v>14</v>
      </c>
      <c r="H18" s="20" t="s">
        <v>12</v>
      </c>
      <c r="I18" s="19">
        <f>SUM(Tableau5735[[#This Row],[QA]]-Tableau573[[#This Row],[QA]])</f>
        <v>1052</v>
      </c>
      <c r="J18" s="19">
        <f>SUM(Tableau5735[[#This Row],[Parties]]-Tableau573[[#This Row],[Parties]])</f>
        <v>6</v>
      </c>
      <c r="K18" s="30">
        <f>SUM(Tableau5724[[#This Row],[QA]]/Tableau5724[[#This Row],[Parties]])</f>
        <v>175.33333333333334</v>
      </c>
      <c r="L18" s="19"/>
      <c r="M18" s="19">
        <v>14</v>
      </c>
      <c r="N18" s="20" t="s">
        <v>12</v>
      </c>
      <c r="O18" s="19">
        <v>3319</v>
      </c>
      <c r="P18" s="19">
        <v>18</v>
      </c>
      <c r="Q18" s="19">
        <v>184.39</v>
      </c>
    </row>
    <row r="19" spans="1:17" ht="15" customHeight="1" thickBot="1" x14ac:dyDescent="0.3">
      <c r="A19" s="8">
        <v>15</v>
      </c>
      <c r="B19" s="20" t="s">
        <v>42</v>
      </c>
      <c r="C19" s="19">
        <v>979</v>
      </c>
      <c r="D19" s="19">
        <v>6</v>
      </c>
      <c r="E19" s="19">
        <v>163.16999999999999</v>
      </c>
      <c r="F19" s="29"/>
      <c r="G19" s="8">
        <v>15</v>
      </c>
      <c r="H19" s="20" t="s">
        <v>42</v>
      </c>
      <c r="I19" s="19">
        <f>SUM(Tableau5735[[#This Row],[QA]]-Tableau573[[#This Row],[QA]])</f>
        <v>1031</v>
      </c>
      <c r="J19" s="19">
        <f>SUM(Tableau5735[[#This Row],[Parties]]-Tableau573[[#This Row],[Parties]])</f>
        <v>6</v>
      </c>
      <c r="K19" s="30">
        <f>SUM(Tableau5724[[#This Row],[QA]]/Tableau5724[[#This Row],[Parties]])</f>
        <v>171.83333333333334</v>
      </c>
      <c r="L19" s="29"/>
      <c r="M19" s="8">
        <v>15</v>
      </c>
      <c r="N19" s="20" t="s">
        <v>42</v>
      </c>
      <c r="O19" s="19">
        <v>2010</v>
      </c>
      <c r="P19" s="19">
        <v>12</v>
      </c>
      <c r="Q19" s="19">
        <v>167.5</v>
      </c>
    </row>
    <row r="20" spans="1:17" ht="15.75" thickBot="1" x14ac:dyDescent="0.3">
      <c r="A20" s="44">
        <v>16</v>
      </c>
      <c r="B20" s="20" t="s">
        <v>18</v>
      </c>
      <c r="C20" s="19">
        <v>727</v>
      </c>
      <c r="D20" s="19">
        <v>6</v>
      </c>
      <c r="E20" s="19">
        <v>121.17</v>
      </c>
      <c r="F20" s="19"/>
      <c r="G20" s="19">
        <v>16</v>
      </c>
      <c r="H20" s="20" t="s">
        <v>18</v>
      </c>
      <c r="I20" s="19">
        <f>SUM(Tableau5735[[#This Row],[QA]]-Tableau573[[#This Row],[QA]])</f>
        <v>1546</v>
      </c>
      <c r="J20" s="19">
        <f>SUM(Tableau5735[[#This Row],[Parties]]-Tableau573[[#This Row],[Parties]])</f>
        <v>12</v>
      </c>
      <c r="K20" s="30">
        <f>SUM(Tableau5724[[#This Row],[QA]]/Tableau5724[[#This Row],[Parties]])</f>
        <v>128.83333333333334</v>
      </c>
      <c r="L20" s="19"/>
      <c r="M20" s="19">
        <v>16</v>
      </c>
      <c r="N20" s="20" t="s">
        <v>18</v>
      </c>
      <c r="O20" s="19">
        <v>2273</v>
      </c>
      <c r="P20" s="19">
        <v>18</v>
      </c>
      <c r="Q20" s="19">
        <v>126.28</v>
      </c>
    </row>
    <row r="21" spans="1:17" ht="15.75" thickBot="1" x14ac:dyDescent="0.3">
      <c r="A21" s="8">
        <v>17</v>
      </c>
      <c r="B21" s="20" t="s">
        <v>49</v>
      </c>
      <c r="C21" s="19">
        <v>0</v>
      </c>
      <c r="D21" s="19">
        <v>0</v>
      </c>
      <c r="E21" s="19">
        <v>0</v>
      </c>
      <c r="F21" s="29"/>
      <c r="G21" s="8">
        <v>17</v>
      </c>
      <c r="H21" s="20" t="s">
        <v>49</v>
      </c>
      <c r="I21" s="19">
        <f>SUM(Tableau5735[[#This Row],[QA]]-Tableau573[[#This Row],[QA]])</f>
        <v>2208</v>
      </c>
      <c r="J21" s="19">
        <f>SUM(Tableau5735[[#This Row],[Parties]]-Tableau573[[#This Row],[Parties]])</f>
        <v>12</v>
      </c>
      <c r="K21" s="30">
        <f>SUM(Tableau5724[[#This Row],[QA]]/Tableau5724[[#This Row],[Parties]])</f>
        <v>184</v>
      </c>
      <c r="L21" s="29"/>
      <c r="M21" s="8">
        <v>17</v>
      </c>
      <c r="N21" s="20" t="s">
        <v>49</v>
      </c>
      <c r="O21" s="19">
        <v>2208</v>
      </c>
      <c r="P21" s="19">
        <v>12</v>
      </c>
      <c r="Q21" s="19">
        <v>184</v>
      </c>
    </row>
    <row r="22" spans="1:17" ht="15.75" thickBot="1" x14ac:dyDescent="0.3">
      <c r="A22" s="44">
        <v>18</v>
      </c>
      <c r="B22" s="20" t="s">
        <v>24</v>
      </c>
      <c r="C22" s="19">
        <v>896</v>
      </c>
      <c r="D22" s="19">
        <v>6</v>
      </c>
      <c r="E22" s="19">
        <v>149.33000000000001</v>
      </c>
      <c r="F22" s="19"/>
      <c r="G22" s="19">
        <v>18</v>
      </c>
      <c r="H22" s="20" t="s">
        <v>24</v>
      </c>
      <c r="I22" s="19">
        <f>SUM(Tableau5735[[#This Row],[QA]]-Tableau573[[#This Row],[QA]])</f>
        <v>1746</v>
      </c>
      <c r="J22" s="19">
        <f>SUM(Tableau5735[[#This Row],[Parties]]-Tableau573[[#This Row],[Parties]])</f>
        <v>12</v>
      </c>
      <c r="K22" s="30">
        <f>SUM(Tableau5724[[#This Row],[QA]]/Tableau5724[[#This Row],[Parties]])</f>
        <v>145.5</v>
      </c>
      <c r="L22" s="19"/>
      <c r="M22" s="19">
        <v>18</v>
      </c>
      <c r="N22" s="20" t="s">
        <v>24</v>
      </c>
      <c r="O22" s="19">
        <v>2642</v>
      </c>
      <c r="P22" s="19">
        <v>18</v>
      </c>
      <c r="Q22" s="19">
        <v>146.78</v>
      </c>
    </row>
    <row r="23" spans="1:17" ht="15.75" thickBot="1" x14ac:dyDescent="0.3">
      <c r="A23" s="8">
        <v>19</v>
      </c>
      <c r="B23" s="20" t="s">
        <v>51</v>
      </c>
      <c r="C23" s="19">
        <v>0</v>
      </c>
      <c r="D23" s="19">
        <v>0</v>
      </c>
      <c r="E23" s="19">
        <v>0</v>
      </c>
      <c r="F23" s="43"/>
      <c r="G23" s="8">
        <v>19</v>
      </c>
      <c r="H23" s="20" t="s">
        <v>51</v>
      </c>
      <c r="I23" s="19">
        <f>SUM(Tableau5735[[#This Row],[QA]]-Tableau573[[#This Row],[QA]])</f>
        <v>961</v>
      </c>
      <c r="J23" s="19">
        <f>SUM(Tableau5735[[#This Row],[Parties]]-Tableau573[[#This Row],[Parties]])</f>
        <v>6</v>
      </c>
      <c r="K23" s="30">
        <f>SUM(Tableau5724[[#This Row],[QA]]/Tableau5724[[#This Row],[Parties]])</f>
        <v>160.16666666666666</v>
      </c>
      <c r="L23" s="29"/>
      <c r="M23" s="8">
        <v>19</v>
      </c>
      <c r="N23" s="20" t="s">
        <v>51</v>
      </c>
      <c r="O23" s="19">
        <v>961</v>
      </c>
      <c r="P23" s="19">
        <v>6</v>
      </c>
      <c r="Q23" s="19">
        <v>160.16999999999999</v>
      </c>
    </row>
    <row r="24" spans="1:17" ht="15.75" thickBot="1" x14ac:dyDescent="0.3">
      <c r="A24" s="44">
        <v>20</v>
      </c>
      <c r="B24" s="20" t="s">
        <v>39</v>
      </c>
      <c r="C24" s="19">
        <v>1915</v>
      </c>
      <c r="D24" s="19">
        <v>12</v>
      </c>
      <c r="E24" s="19">
        <v>159.58000000000001</v>
      </c>
      <c r="F24" s="19"/>
      <c r="G24" s="19">
        <v>20</v>
      </c>
      <c r="H24" s="20" t="s">
        <v>39</v>
      </c>
      <c r="I24" s="19">
        <f>SUM(Tableau5735[[#This Row],[QA]]-Tableau573[[#This Row],[QA]])</f>
        <v>0</v>
      </c>
      <c r="J24" s="19">
        <f>SUM(Tableau5735[[#This Row],[Parties]]-Tableau573[[#This Row],[Parties]])</f>
        <v>0</v>
      </c>
      <c r="K24" s="30" t="e">
        <f>SUM(Tableau5724[[#This Row],[QA]]/Tableau5724[[#This Row],[Parties]])</f>
        <v>#DIV/0!</v>
      </c>
      <c r="L24" s="19"/>
      <c r="M24" s="19">
        <v>20</v>
      </c>
      <c r="N24" s="20" t="s">
        <v>39</v>
      </c>
      <c r="O24" s="19">
        <v>1915</v>
      </c>
      <c r="P24" s="19">
        <v>12</v>
      </c>
      <c r="Q24" s="19">
        <v>159.58000000000001</v>
      </c>
    </row>
    <row r="25" spans="1:17" ht="15.75" thickBot="1" x14ac:dyDescent="0.3">
      <c r="A25" s="8">
        <v>21</v>
      </c>
      <c r="B25" s="20" t="s">
        <v>29</v>
      </c>
      <c r="C25" s="19">
        <v>2129</v>
      </c>
      <c r="D25" s="19">
        <v>12</v>
      </c>
      <c r="E25" s="19">
        <v>177.42</v>
      </c>
      <c r="F25" s="29"/>
      <c r="G25" s="8">
        <v>21</v>
      </c>
      <c r="H25" s="20" t="s">
        <v>29</v>
      </c>
      <c r="I25" s="19">
        <f>SUM(Tableau5735[[#This Row],[QA]]-Tableau573[[#This Row],[QA]])</f>
        <v>2131</v>
      </c>
      <c r="J25" s="19">
        <f>SUM(Tableau5735[[#This Row],[Parties]]-Tableau573[[#This Row],[Parties]])</f>
        <v>12</v>
      </c>
      <c r="K25" s="30">
        <f>SUM(Tableau5724[[#This Row],[QA]]/Tableau5724[[#This Row],[Parties]])</f>
        <v>177.58333333333334</v>
      </c>
      <c r="L25" s="29"/>
      <c r="M25" s="8">
        <v>21</v>
      </c>
      <c r="N25" s="20" t="s">
        <v>29</v>
      </c>
      <c r="O25" s="19">
        <v>4260</v>
      </c>
      <c r="P25" s="19">
        <v>24</v>
      </c>
      <c r="Q25" s="19">
        <v>177.5</v>
      </c>
    </row>
    <row r="26" spans="1:17" ht="15.75" thickBot="1" x14ac:dyDescent="0.3">
      <c r="A26" s="44">
        <v>22</v>
      </c>
      <c r="B26" s="20" t="s">
        <v>23</v>
      </c>
      <c r="C26" s="19">
        <v>969</v>
      </c>
      <c r="D26" s="19">
        <v>6</v>
      </c>
      <c r="E26" s="19">
        <v>161.5</v>
      </c>
      <c r="F26" s="19"/>
      <c r="G26" s="19">
        <v>22</v>
      </c>
      <c r="H26" s="20" t="s">
        <v>23</v>
      </c>
      <c r="I26" s="19">
        <f>SUM(Tableau5735[[#This Row],[QA]]-Tableau573[[#This Row],[QA]])</f>
        <v>0</v>
      </c>
      <c r="J26" s="19">
        <f>SUM(Tableau5735[[#This Row],[Parties]]-Tableau573[[#This Row],[Parties]])</f>
        <v>0</v>
      </c>
      <c r="K26" s="30" t="e">
        <f>SUM(Tableau5724[[#This Row],[QA]]/Tableau5724[[#This Row],[Parties]])</f>
        <v>#DIV/0!</v>
      </c>
      <c r="L26" s="19"/>
      <c r="M26" s="19">
        <v>22</v>
      </c>
      <c r="N26" s="20" t="s">
        <v>23</v>
      </c>
      <c r="O26" s="19">
        <v>969</v>
      </c>
      <c r="P26" s="19">
        <v>6</v>
      </c>
      <c r="Q26" s="19">
        <v>161.5</v>
      </c>
    </row>
    <row r="27" spans="1:17" ht="15.75" thickBot="1" x14ac:dyDescent="0.3">
      <c r="A27" s="8">
        <v>23</v>
      </c>
      <c r="B27" s="20" t="s">
        <v>54</v>
      </c>
      <c r="C27" s="19">
        <v>0</v>
      </c>
      <c r="D27" s="19">
        <v>0</v>
      </c>
      <c r="E27" s="19">
        <v>0</v>
      </c>
      <c r="F27" s="29"/>
      <c r="G27" s="8">
        <v>23</v>
      </c>
      <c r="H27" s="20" t="s">
        <v>54</v>
      </c>
      <c r="I27" s="19">
        <f>SUM(Tableau5735[[#This Row],[QA]]-Tableau573[[#This Row],[QA]])</f>
        <v>879</v>
      </c>
      <c r="J27" s="19">
        <f>SUM(Tableau5735[[#This Row],[Parties]]-Tableau573[[#This Row],[Parties]])</f>
        <v>6</v>
      </c>
      <c r="K27" s="30">
        <f>SUM(Tableau5724[[#This Row],[QA]]/Tableau5724[[#This Row],[Parties]])</f>
        <v>146.5</v>
      </c>
      <c r="L27" s="29"/>
      <c r="M27" s="8">
        <v>23</v>
      </c>
      <c r="N27" s="20" t="s">
        <v>54</v>
      </c>
      <c r="O27" s="19">
        <v>879</v>
      </c>
      <c r="P27" s="19">
        <v>6</v>
      </c>
      <c r="Q27" s="19">
        <v>146.5</v>
      </c>
    </row>
    <row r="28" spans="1:17" ht="15.75" thickBot="1" x14ac:dyDescent="0.3">
      <c r="A28" s="44">
        <v>24</v>
      </c>
      <c r="B28" s="20" t="s">
        <v>40</v>
      </c>
      <c r="C28" s="19">
        <v>1828</v>
      </c>
      <c r="D28" s="19">
        <v>12</v>
      </c>
      <c r="E28" s="19">
        <v>152.33000000000001</v>
      </c>
      <c r="F28" s="19"/>
      <c r="G28" s="19">
        <v>24</v>
      </c>
      <c r="H28" s="20" t="s">
        <v>40</v>
      </c>
      <c r="I28" s="19">
        <f>SUM(Tableau5735[[#This Row],[QA]]-Tableau573[[#This Row],[QA]])</f>
        <v>0</v>
      </c>
      <c r="J28" s="19">
        <f>SUM(Tableau5735[[#This Row],[Parties]]-Tableau573[[#This Row],[Parties]])</f>
        <v>0</v>
      </c>
      <c r="K28" s="30" t="e">
        <f>SUM(Tableau5724[[#This Row],[QA]]/Tableau5724[[#This Row],[Parties]])</f>
        <v>#DIV/0!</v>
      </c>
      <c r="L28" s="19"/>
      <c r="M28" s="19">
        <v>24</v>
      </c>
      <c r="N28" s="20" t="s">
        <v>40</v>
      </c>
      <c r="O28" s="19">
        <v>1828</v>
      </c>
      <c r="P28" s="19">
        <v>12</v>
      </c>
      <c r="Q28" s="19">
        <v>152.33000000000001</v>
      </c>
    </row>
    <row r="29" spans="1:17" ht="15.75" thickBot="1" x14ac:dyDescent="0.3">
      <c r="A29" s="8">
        <v>25</v>
      </c>
      <c r="B29" s="20" t="s">
        <v>20</v>
      </c>
      <c r="C29" s="19">
        <v>1591</v>
      </c>
      <c r="D29" s="19">
        <v>12</v>
      </c>
      <c r="E29" s="19">
        <v>132.58000000000001</v>
      </c>
      <c r="F29" s="43"/>
      <c r="G29" s="8">
        <v>25</v>
      </c>
      <c r="H29" s="20" t="s">
        <v>20</v>
      </c>
      <c r="I29" s="19">
        <f>SUM(Tableau5735[[#This Row],[QA]]-Tableau573[[#This Row],[QA]])</f>
        <v>1546</v>
      </c>
      <c r="J29" s="19">
        <f>SUM(Tableau5735[[#This Row],[Parties]]-Tableau573[[#This Row],[Parties]])</f>
        <v>12</v>
      </c>
      <c r="K29" s="30">
        <f>SUM(Tableau5724[[#This Row],[QA]]/Tableau5724[[#This Row],[Parties]])</f>
        <v>128.83333333333334</v>
      </c>
      <c r="L29" s="29"/>
      <c r="M29" s="8">
        <v>25</v>
      </c>
      <c r="N29" s="20" t="s">
        <v>20</v>
      </c>
      <c r="O29" s="19">
        <v>3137</v>
      </c>
      <c r="P29" s="19">
        <v>24</v>
      </c>
      <c r="Q29" s="19">
        <v>130.71</v>
      </c>
    </row>
    <row r="30" spans="1:17" ht="15.75" thickBot="1" x14ac:dyDescent="0.3">
      <c r="A30" s="44">
        <v>26</v>
      </c>
      <c r="B30" s="20" t="s">
        <v>30</v>
      </c>
      <c r="C30" s="19">
        <v>921</v>
      </c>
      <c r="D30" s="19">
        <v>6</v>
      </c>
      <c r="E30" s="19">
        <v>153.5</v>
      </c>
      <c r="F30" s="19"/>
      <c r="G30" s="19">
        <v>26</v>
      </c>
      <c r="H30" s="20" t="s">
        <v>30</v>
      </c>
      <c r="I30" s="19">
        <f>SUM(Tableau5735[[#This Row],[QA]]-Tableau573[[#This Row],[QA]])</f>
        <v>0</v>
      </c>
      <c r="J30" s="19">
        <f>SUM(Tableau5735[[#This Row],[Parties]]-Tableau573[[#This Row],[Parties]])</f>
        <v>0</v>
      </c>
      <c r="K30" s="30" t="e">
        <f>SUM(Tableau5724[[#This Row],[QA]]/Tableau5724[[#This Row],[Parties]])</f>
        <v>#DIV/0!</v>
      </c>
      <c r="L30" s="19"/>
      <c r="M30" s="19">
        <v>26</v>
      </c>
      <c r="N30" s="20" t="s">
        <v>30</v>
      </c>
      <c r="O30" s="19">
        <v>921</v>
      </c>
      <c r="P30" s="19">
        <v>6</v>
      </c>
      <c r="Q30" s="19">
        <v>153.5</v>
      </c>
    </row>
    <row r="31" spans="1:17" ht="15.75" thickBot="1" x14ac:dyDescent="0.3">
      <c r="A31" s="8">
        <v>27</v>
      </c>
      <c r="B31" s="20" t="s">
        <v>19</v>
      </c>
      <c r="C31" s="19">
        <v>958</v>
      </c>
      <c r="D31" s="19">
        <v>6</v>
      </c>
      <c r="E31" s="19">
        <v>159.66999999999999</v>
      </c>
      <c r="F31" s="29"/>
      <c r="G31" s="8">
        <v>27</v>
      </c>
      <c r="H31" s="20" t="s">
        <v>19</v>
      </c>
      <c r="I31" s="19">
        <f>SUM(Tableau5735[[#This Row],[QA]]-Tableau573[[#This Row],[QA]])</f>
        <v>1819</v>
      </c>
      <c r="J31" s="19">
        <f>SUM(Tableau5735[[#This Row],[Parties]]-Tableau573[[#This Row],[Parties]])</f>
        <v>12</v>
      </c>
      <c r="K31" s="30">
        <f>SUM(Tableau5724[[#This Row],[QA]]/Tableau5724[[#This Row],[Parties]])</f>
        <v>151.58333333333334</v>
      </c>
      <c r="L31" s="29"/>
      <c r="M31" s="8">
        <v>27</v>
      </c>
      <c r="N31" s="20" t="s">
        <v>19</v>
      </c>
      <c r="O31" s="19">
        <v>2777</v>
      </c>
      <c r="P31" s="19">
        <v>18</v>
      </c>
      <c r="Q31" s="19">
        <v>154.28</v>
      </c>
    </row>
    <row r="32" spans="1:17" ht="15.75" thickBot="1" x14ac:dyDescent="0.3">
      <c r="A32" s="44">
        <v>28</v>
      </c>
      <c r="B32" s="20" t="s">
        <v>27</v>
      </c>
      <c r="C32" s="19">
        <v>2243</v>
      </c>
      <c r="D32" s="19">
        <v>12</v>
      </c>
      <c r="E32" s="19">
        <v>186.92</v>
      </c>
      <c r="F32" s="19"/>
      <c r="G32" s="19">
        <v>28</v>
      </c>
      <c r="H32" s="20" t="s">
        <v>27</v>
      </c>
      <c r="I32" s="19">
        <f>SUM(Tableau5735[[#This Row],[QA]]-Tableau573[[#This Row],[QA]])</f>
        <v>0</v>
      </c>
      <c r="J32" s="19">
        <f>SUM(Tableau5735[[#This Row],[Parties]]-Tableau573[[#This Row],[Parties]])</f>
        <v>0</v>
      </c>
      <c r="K32" s="30" t="e">
        <f>SUM(Tableau5724[[#This Row],[QA]]/Tableau5724[[#This Row],[Parties]])</f>
        <v>#DIV/0!</v>
      </c>
      <c r="L32" s="19"/>
      <c r="M32" s="19">
        <v>28</v>
      </c>
      <c r="N32" s="20" t="s">
        <v>27</v>
      </c>
      <c r="O32" s="19">
        <v>2243</v>
      </c>
      <c r="P32" s="19">
        <v>12</v>
      </c>
      <c r="Q32" s="19">
        <v>186.92</v>
      </c>
    </row>
    <row r="33" spans="1:17" ht="15.75" thickBot="1" x14ac:dyDescent="0.3">
      <c r="A33" s="8">
        <v>29</v>
      </c>
      <c r="B33" s="20" t="s">
        <v>52</v>
      </c>
      <c r="C33" s="19">
        <v>0</v>
      </c>
      <c r="D33" s="19">
        <v>0</v>
      </c>
      <c r="E33" s="19">
        <v>0</v>
      </c>
      <c r="F33" s="29"/>
      <c r="G33" s="8">
        <v>29</v>
      </c>
      <c r="H33" s="20" t="s">
        <v>52</v>
      </c>
      <c r="I33" s="19">
        <f>SUM(Tableau5735[[#This Row],[QA]]-Tableau573[[#This Row],[QA]])</f>
        <v>1655</v>
      </c>
      <c r="J33" s="19">
        <f>SUM(Tableau5735[[#This Row],[Parties]]-Tableau573[[#This Row],[Parties]])</f>
        <v>12</v>
      </c>
      <c r="K33" s="30">
        <f>SUM(Tableau5724[[#This Row],[QA]]/Tableau5724[[#This Row],[Parties]])</f>
        <v>137.91666666666666</v>
      </c>
      <c r="L33" s="29"/>
      <c r="M33" s="8">
        <v>29</v>
      </c>
      <c r="N33" s="20" t="s">
        <v>52</v>
      </c>
      <c r="O33" s="19">
        <v>1655</v>
      </c>
      <c r="P33" s="19">
        <v>12</v>
      </c>
      <c r="Q33" s="19">
        <v>137.91999999999999</v>
      </c>
    </row>
    <row r="34" spans="1:17" ht="15.75" thickBot="1" x14ac:dyDescent="0.3">
      <c r="A34" s="44">
        <v>30</v>
      </c>
      <c r="B34" s="20" t="s">
        <v>28</v>
      </c>
      <c r="C34" s="19">
        <v>1952</v>
      </c>
      <c r="D34" s="19">
        <v>12</v>
      </c>
      <c r="E34" s="19">
        <v>162.66999999999999</v>
      </c>
      <c r="F34" s="28"/>
      <c r="G34" s="19">
        <v>30</v>
      </c>
      <c r="H34" s="20" t="s">
        <v>28</v>
      </c>
      <c r="I34" s="19">
        <f>SUM(Tableau5735[[#This Row],[QA]]-Tableau573[[#This Row],[QA]])</f>
        <v>1023</v>
      </c>
      <c r="J34" s="19">
        <f>SUM(Tableau5735[[#This Row],[Parties]]-Tableau573[[#This Row],[Parties]])</f>
        <v>6</v>
      </c>
      <c r="K34" s="30">
        <f>SUM(Tableau5724[[#This Row],[QA]]/Tableau5724[[#This Row],[Parties]])</f>
        <v>170.5</v>
      </c>
      <c r="L34" s="19"/>
      <c r="M34" s="19">
        <v>30</v>
      </c>
      <c r="N34" s="20" t="s">
        <v>28</v>
      </c>
      <c r="O34" s="19">
        <v>2975</v>
      </c>
      <c r="P34" s="19">
        <v>18</v>
      </c>
      <c r="Q34" s="19">
        <v>165.28</v>
      </c>
    </row>
    <row r="35" spans="1:17" ht="15.75" thickBot="1" x14ac:dyDescent="0.3">
      <c r="A35" s="8">
        <v>31</v>
      </c>
      <c r="B35" s="20" t="s">
        <v>21</v>
      </c>
      <c r="C35" s="19">
        <v>956</v>
      </c>
      <c r="D35" s="19">
        <v>6</v>
      </c>
      <c r="E35" s="19">
        <v>159.33000000000001</v>
      </c>
      <c r="F35" s="29"/>
      <c r="G35" s="8">
        <v>31</v>
      </c>
      <c r="H35" s="20" t="s">
        <v>21</v>
      </c>
      <c r="I35" s="19">
        <f>SUM(Tableau5735[[#This Row],[QA]]-Tableau573[[#This Row],[QA]])</f>
        <v>2039</v>
      </c>
      <c r="J35" s="19">
        <f>SUM(Tableau5735[[#This Row],[Parties]]-Tableau573[[#This Row],[Parties]])</f>
        <v>12</v>
      </c>
      <c r="K35" s="30">
        <f>SUM(Tableau5724[[#This Row],[QA]]/Tableau5724[[#This Row],[Parties]])</f>
        <v>169.91666666666666</v>
      </c>
      <c r="L35" s="29"/>
      <c r="M35" s="8">
        <v>31</v>
      </c>
      <c r="N35" s="20" t="s">
        <v>21</v>
      </c>
      <c r="O35" s="19">
        <v>2995</v>
      </c>
      <c r="P35" s="19">
        <v>18</v>
      </c>
      <c r="Q35" s="19">
        <v>166.39</v>
      </c>
    </row>
    <row r="36" spans="1:17" ht="15.75" thickBot="1" x14ac:dyDescent="0.3">
      <c r="A36" s="44">
        <v>32</v>
      </c>
      <c r="B36" s="20" t="s">
        <v>35</v>
      </c>
      <c r="C36" s="19">
        <v>1057</v>
      </c>
      <c r="D36" s="19">
        <v>6</v>
      </c>
      <c r="E36" s="19">
        <v>176.17</v>
      </c>
      <c r="F36" s="29"/>
      <c r="G36" s="19">
        <v>32</v>
      </c>
      <c r="H36" s="20" t="s">
        <v>35</v>
      </c>
      <c r="I36" s="19">
        <f>SUM(Tableau5735[[#This Row],[QA]]-Tableau573[[#This Row],[QA]])</f>
        <v>1056</v>
      </c>
      <c r="J36" s="19">
        <f>SUM(Tableau5735[[#This Row],[Parties]]-Tableau573[[#This Row],[Parties]])</f>
        <v>6</v>
      </c>
      <c r="K36" s="30">
        <f>SUM(Tableau5724[[#This Row],[QA]]/Tableau5724[[#This Row],[Parties]])</f>
        <v>176</v>
      </c>
      <c r="M36" s="19">
        <v>32</v>
      </c>
      <c r="N36" s="20" t="s">
        <v>35</v>
      </c>
      <c r="O36" s="19">
        <v>2113</v>
      </c>
      <c r="P36" s="19">
        <v>12</v>
      </c>
      <c r="Q36" s="19">
        <v>176.08</v>
      </c>
    </row>
    <row r="37" spans="1:17" ht="15.75" thickBot="1" x14ac:dyDescent="0.3">
      <c r="A37" s="8">
        <v>33</v>
      </c>
      <c r="B37" s="20" t="s">
        <v>25</v>
      </c>
      <c r="C37" s="19">
        <v>1712</v>
      </c>
      <c r="D37" s="19">
        <v>12</v>
      </c>
      <c r="E37" s="19">
        <v>142.66999999999999</v>
      </c>
      <c r="F37"/>
      <c r="G37" s="8">
        <v>33</v>
      </c>
      <c r="H37" s="20" t="s">
        <v>25</v>
      </c>
      <c r="I37" s="19">
        <f>SUM(Tableau5735[[#This Row],[QA]]-Tableau573[[#This Row],[QA]])</f>
        <v>1591</v>
      </c>
      <c r="J37" s="19">
        <f>SUM(Tableau5735[[#This Row],[Parties]]-Tableau573[[#This Row],[Parties]])</f>
        <v>12</v>
      </c>
      <c r="K37" s="30">
        <f>SUM(Tableau5724[[#This Row],[QA]]/Tableau5724[[#This Row],[Parties]])</f>
        <v>132.58333333333334</v>
      </c>
      <c r="M37" s="8">
        <v>33</v>
      </c>
      <c r="N37" s="20" t="s">
        <v>25</v>
      </c>
      <c r="O37" s="19">
        <v>3303</v>
      </c>
      <c r="P37" s="19">
        <v>24</v>
      </c>
      <c r="Q37" s="19">
        <v>137.63</v>
      </c>
    </row>
    <row r="38" spans="1:17" ht="15.75" thickBot="1" x14ac:dyDescent="0.3">
      <c r="A38" s="44">
        <v>34</v>
      </c>
      <c r="B38" s="20"/>
      <c r="C38" s="19"/>
      <c r="D38" s="19"/>
      <c r="E38" s="19"/>
      <c r="G38" s="19">
        <v>34</v>
      </c>
      <c r="H38" s="20"/>
      <c r="I38" s="19">
        <f>SUM(Tableau5735[[#This Row],[QA]]-Tableau573[[#This Row],[QA]])</f>
        <v>0</v>
      </c>
      <c r="J38" s="19"/>
      <c r="K38" s="30" t="e">
        <f>SUM(Tableau5724[[#This Row],[QA]]/Tableau5724[[#This Row],[Parties]])</f>
        <v>#DIV/0!</v>
      </c>
      <c r="M38" s="19">
        <v>34</v>
      </c>
      <c r="N38" s="20"/>
      <c r="O38" s="19"/>
      <c r="P38" s="19"/>
      <c r="Q38" s="19"/>
    </row>
    <row r="39" spans="1:17" ht="15.75" thickBot="1" x14ac:dyDescent="0.3">
      <c r="A39" s="8">
        <v>35</v>
      </c>
      <c r="B39" s="20"/>
      <c r="C39" s="19"/>
      <c r="D39" s="19"/>
      <c r="E39" s="19"/>
      <c r="G39" s="8">
        <v>35</v>
      </c>
      <c r="H39" s="20"/>
      <c r="I39" s="19">
        <f>SUM(Tableau5735[[#This Row],[QA]]-Tableau573[[#This Row],[QA]])</f>
        <v>0</v>
      </c>
      <c r="J39" s="19"/>
      <c r="K39" s="30" t="e">
        <f>SUM(Tableau5724[[#This Row],[QA]]/Tableau5724[[#This Row],[Parties]])</f>
        <v>#DIV/0!</v>
      </c>
      <c r="M39" s="8">
        <v>35</v>
      </c>
      <c r="N39" s="20"/>
      <c r="O39" s="19"/>
      <c r="P39" s="19"/>
      <c r="Q39" s="19"/>
    </row>
    <row r="40" spans="1:17" ht="15.75" thickBot="1" x14ac:dyDescent="0.3">
      <c r="A40" s="44">
        <v>36</v>
      </c>
      <c r="B40" s="20"/>
      <c r="C40" s="19"/>
      <c r="D40" s="19"/>
      <c r="E40" s="19"/>
      <c r="G40" s="19">
        <v>36</v>
      </c>
      <c r="H40" s="20"/>
      <c r="I40" s="19">
        <f>SUM(Tableau5735[[#This Row],[QA]]-Tableau573[[#This Row],[QA]])</f>
        <v>0</v>
      </c>
      <c r="J40" s="19"/>
      <c r="K40" s="30" t="e">
        <f>SUM(Tableau5724[[#This Row],[QA]]/Tableau5724[[#This Row],[Parties]])</f>
        <v>#DIV/0!</v>
      </c>
      <c r="M40" s="19">
        <v>36</v>
      </c>
      <c r="N40" s="20"/>
      <c r="O40" s="19"/>
      <c r="P40" s="19"/>
      <c r="Q40" s="19"/>
    </row>
    <row r="41" spans="1:17" ht="15.75" thickBot="1" x14ac:dyDescent="0.3">
      <c r="A41" s="8">
        <v>37</v>
      </c>
      <c r="B41" s="20"/>
      <c r="C41" s="19"/>
      <c r="D41" s="19"/>
      <c r="E41" s="19"/>
      <c r="G41" s="8">
        <v>37</v>
      </c>
      <c r="H41" s="20"/>
      <c r="I41" s="19">
        <f>SUM(Tableau5735[[#This Row],[QA]]-Tableau573[[#This Row],[QA]])</f>
        <v>0</v>
      </c>
      <c r="J41" s="19"/>
      <c r="K41" s="30" t="e">
        <f>SUM(Tableau5724[[#This Row],[QA]]/Tableau5724[[#This Row],[Parties]])</f>
        <v>#DIV/0!</v>
      </c>
      <c r="M41" s="8">
        <v>37</v>
      </c>
      <c r="N41" s="20"/>
      <c r="O41" s="19"/>
      <c r="P41" s="19"/>
      <c r="Q41" s="19"/>
    </row>
    <row r="42" spans="1:17" ht="15.75" thickBot="1" x14ac:dyDescent="0.3">
      <c r="A42" s="44">
        <v>38</v>
      </c>
      <c r="B42" s="20"/>
      <c r="C42" s="19"/>
      <c r="D42" s="19"/>
      <c r="E42" s="19"/>
      <c r="G42" s="19">
        <v>38</v>
      </c>
      <c r="H42" s="20"/>
      <c r="I42" s="19">
        <f>SUM(Tableau5735[[#This Row],[QA]]-Tableau573[[#This Row],[QA]])</f>
        <v>0</v>
      </c>
      <c r="J42" s="19"/>
      <c r="K42" s="31" t="e">
        <f>SUM(Tableau5724[[#This Row],[QA]]/Tableau5724[[#This Row],[Parties]])</f>
        <v>#DIV/0!</v>
      </c>
      <c r="M42" s="19">
        <v>38</v>
      </c>
      <c r="N42" s="20"/>
      <c r="O42" s="19"/>
      <c r="P42" s="19"/>
      <c r="Q42" s="19"/>
    </row>
    <row r="43" spans="1:17" ht="15.75" thickBot="1" x14ac:dyDescent="0.3">
      <c r="A43" s="8">
        <v>39</v>
      </c>
      <c r="B43" s="20"/>
      <c r="C43" s="19"/>
      <c r="D43" s="19"/>
      <c r="E43" s="19"/>
      <c r="G43" s="8">
        <v>39</v>
      </c>
      <c r="H43" s="20"/>
      <c r="I43" s="19">
        <f>SUM(Tableau5735[[#This Row],[QA]]-Tableau573[[#This Row],[QA]])</f>
        <v>0</v>
      </c>
      <c r="J43" s="19"/>
      <c r="K43" s="31" t="e">
        <f>SUM(Tableau5724[[#This Row],[QA]]/Tableau5724[[#This Row],[Parties]])</f>
        <v>#DIV/0!</v>
      </c>
      <c r="M43" s="8">
        <v>39</v>
      </c>
      <c r="N43" s="20"/>
      <c r="O43" s="46"/>
      <c r="P43" s="19"/>
      <c r="Q43" s="19"/>
    </row>
    <row r="44" spans="1:17" ht="15.75" thickBot="1" x14ac:dyDescent="0.3">
      <c r="A44" s="44">
        <v>40</v>
      </c>
      <c r="B44" s="20"/>
      <c r="C44" s="19"/>
      <c r="D44" s="19"/>
      <c r="E44" s="19"/>
      <c r="G44" s="19">
        <v>40</v>
      </c>
      <c r="H44" s="20"/>
      <c r="I44" s="19">
        <f>SUM(Tableau5735[[#This Row],[QA]]-Tableau573[[#This Row],[QA]])</f>
        <v>0</v>
      </c>
      <c r="J44" s="19"/>
      <c r="K44" s="31" t="e">
        <f>SUM(Tableau5724[[#This Row],[QA]]/Tableau5724[[#This Row],[Parties]])</f>
        <v>#DIV/0!</v>
      </c>
      <c r="M44" s="19">
        <v>40</v>
      </c>
      <c r="N44" s="20"/>
      <c r="O44" s="46"/>
      <c r="P44" s="19"/>
      <c r="Q44" s="19"/>
    </row>
    <row r="45" spans="1:17" ht="15.75" thickBot="1" x14ac:dyDescent="0.3">
      <c r="B45" s="20"/>
      <c r="E45" s="10"/>
      <c r="H45" s="20"/>
      <c r="K45" s="10"/>
      <c r="M45" s="29"/>
      <c r="N45" s="45"/>
      <c r="O45" s="29"/>
      <c r="P45" s="29"/>
      <c r="Q45" s="29"/>
    </row>
    <row r="46" spans="1:17" x14ac:dyDescent="0.25">
      <c r="B46" s="23"/>
      <c r="C46" s="22">
        <f>SUBTOTAL(109,Tableau573[QA])</f>
        <v>40589</v>
      </c>
      <c r="D46" s="22">
        <f>SUBTOTAL(109,Tableau573[Parties])</f>
        <v>252</v>
      </c>
      <c r="E46" s="24">
        <f>SUM(Tableau573[[#Totals],[QA]]/Tableau573[[#Totals],[Parties]])</f>
        <v>161.06746031746033</v>
      </c>
      <c r="I46" s="25">
        <f>SUM(Tableau5724[QA])</f>
        <v>40422</v>
      </c>
      <c r="J46" s="25">
        <f>SUM(Tableau5724[Parties])</f>
        <v>252</v>
      </c>
      <c r="K46" s="26">
        <f>SUM(I46/J46)</f>
        <v>160.4047619047619</v>
      </c>
      <c r="M46" s="29"/>
      <c r="N46" s="45"/>
      <c r="O46" s="25">
        <f>SUM(O5:O45)</f>
        <v>81011</v>
      </c>
      <c r="P46" s="25">
        <f>SUM(P5:P45)</f>
        <v>504</v>
      </c>
      <c r="Q46" s="26">
        <f>SUM(O46/P46)</f>
        <v>160.73611111111111</v>
      </c>
    </row>
    <row r="55" spans="2:2" x14ac:dyDescent="0.25">
      <c r="B55" s="11">
        <f>I55</f>
        <v>0</v>
      </c>
    </row>
  </sheetData>
  <mergeCells count="6">
    <mergeCell ref="A1:E1"/>
    <mergeCell ref="G1:K1"/>
    <mergeCell ref="M1:Q1"/>
    <mergeCell ref="A2:E2"/>
    <mergeCell ref="G2:K2"/>
    <mergeCell ref="M2:Q2"/>
  </mergeCells>
  <phoneticPr fontId="18" type="noConversion"/>
  <hyperlinks>
    <hyperlink ref="B32" r:id="rId1" display="https://bowling.lexerbowling.com/bowlingdelapraille/solitairegeneve2024-2025/pl026.htm" xr:uid="{436FA8A7-CEFB-4984-B628-7EEB15BA3C2D}"/>
    <hyperlink ref="B18" r:id="rId2" display="https://bowling.lexerbowling.com/bowlingdelapraille/solitairegeneve2024-2025/pl00D.htm" xr:uid="{898CC29B-D6E0-4B90-96C3-A6C3F259FDE8}"/>
    <hyperlink ref="B25" r:id="rId3" display="https://bowling.lexerbowling.com/bowlingdelapraille/solitairegeneve2024-2025/pl01B.htm" xr:uid="{DF3ED193-3F93-43AC-B528-06875F3EB7ED}"/>
    <hyperlink ref="B11" r:id="rId4" display="https://bowling.lexerbowling.com/bowlingdelapraille/solitairegeneve2024-2025/pl022.htm" xr:uid="{C1FBD06C-0A2F-4118-A28B-0FECAFFA83F3}"/>
    <hyperlink ref="B24" r:id="rId5" display="https://bowling.lexerbowling.com/bowlingdelapraille/solitairegeneve2024-2025/pl027.htm" xr:uid="{0B3F1301-568F-483F-8FFA-C1F148435BF2}"/>
    <hyperlink ref="B28" r:id="rId6" display="https://bowling.lexerbowling.com/bowlingdelapraille/solitairegeneve2024-2025/pl020.htm" xr:uid="{A47170F9-D591-4DEE-A003-1B2ACF12A15C}"/>
    <hyperlink ref="B14" r:id="rId7" display="https://bowling.lexerbowling.com/bowlingdelapraille/solitairegeneve2024-2025/pl015.htm" xr:uid="{BE084525-C051-4A62-94BB-2C9812FBC20B}"/>
    <hyperlink ref="B34" r:id="rId8" display="https://bowling.lexerbowling.com/bowlingdelapraille/solitairegeneve2024-2025/pl024.htm" xr:uid="{AC6D4C21-3796-4EE2-90B2-70B99069D3BF}"/>
    <hyperlink ref="B9" r:id="rId9" display="https://bowling.lexerbowling.com/bowlingdelapraille/solitairegeneve2024-2025/pl025.htm" xr:uid="{304872B3-D4DB-45FF-B0CA-D24F51D14CDA}"/>
    <hyperlink ref="B17" r:id="rId10" display="https://bowling.lexerbowling.com/bowlingdelapraille/solitairegeneve2024-2025/pl008.htm" xr:uid="{5C8C32DF-5BED-4DF6-A4F3-8957DBD87E2A}"/>
    <hyperlink ref="B6" r:id="rId11" display="https://bowling.lexerbowling.com/bowlingdelapraille/solitairegeneve2024-2025/pl021.htm" xr:uid="{69A7A94D-6008-46F9-B670-ACA329E34DFC}"/>
    <hyperlink ref="B26" r:id="rId12" display="https://bowling.lexerbowling.com/bowlingdelapraille/solitairegeneve2024-2025/pl01C.htm" xr:uid="{118E896C-42A5-4239-BF9F-3573A36CC666}"/>
    <hyperlink ref="B37" r:id="rId13" display="https://bowling.lexerbowling.com/bowlingdelapraille/solitairegeneve2024-2025/pl01E.htm" xr:uid="{6EC6B2E5-A6B8-4280-8DFE-D97B957981C9}"/>
    <hyperlink ref="B15" r:id="rId14" display="https://bowling.lexerbowling.com/bowlingdelapraille/solitairegeneve2024-2025/pl016.htm" xr:uid="{D102F0F6-F0CA-469B-A402-7DAF7CBDFDA9}"/>
    <hyperlink ref="B7" r:id="rId15" display="https://bowling.lexerbowling.com/bowlingdelapraille/solitairegeneve2024-2025/pl00F.htm" xr:uid="{B1E25B15-3685-4DB4-989D-68989DBF45F9}"/>
    <hyperlink ref="B8" r:id="rId16" display="https://bowling.lexerbowling.com/bowlingdelapraille/solitairegeneve2024-2025/pl003.htm" xr:uid="{B0C08BCB-F8F5-4851-95FC-D1C93D1B9F7A}"/>
    <hyperlink ref="B13" r:id="rId17" display="https://bowling.lexerbowling.com/bowlingdelapraille/solitairegeneve2024-2025/pl014.htm" xr:uid="{1F6A3434-326C-4CD4-847B-7B8BB79F19B7}"/>
    <hyperlink ref="B16" r:id="rId18" display="https://bowling.lexerbowling.com/bowlingdelapraille/solitairegeneve2024-2025/pl017.htm" xr:uid="{4B3AE644-4528-444A-BC7A-9380DE87B3DB}"/>
    <hyperlink ref="B19" r:id="rId19" display="https://bowling.lexerbowling.com/bowlingdelapraille/solitairegeneve2024-2025/pl029.htm" xr:uid="{C1D34376-3B6B-462A-9BFA-B129D652BF02}"/>
    <hyperlink ref="B36" r:id="rId20" display="https://bowling.lexerbowling.com/bowlingdelapraille/solitairegeneve2024-2025/pl005.htm" xr:uid="{53635F7E-5426-4B24-840D-96A12DA2B7F7}"/>
    <hyperlink ref="B31" r:id="rId21" display="https://bowling.lexerbowling.com/bowlingdelapraille/solitairegeneve2024-2025/pl011.htm" xr:uid="{6B7D06A2-295E-4CD8-BC8D-225C3A347CB2}"/>
    <hyperlink ref="B5" r:id="rId22" display="https://bowling.lexerbowling.com/bowlingdelapraille/solitairegeneve2024-2025/pl013.htm" xr:uid="{CC4BE0FE-A055-493F-AF0C-F059E2739702}"/>
    <hyperlink ref="B35" r:id="rId23" display="https://bowling.lexerbowling.com/bowlingdelapraille/solitairegeneve2024-2025/pl012.htm" xr:uid="{3E117BB5-CF90-4031-988D-9F921DF7CD2C}"/>
    <hyperlink ref="B29" r:id="rId24" display="https://bowling.lexerbowling.com/bowlingdelapraille/solitairegeneve2024-2025/pl01F.htm" xr:uid="{9FC84318-C7EF-4EFD-8DA2-FBC9896111A2}"/>
    <hyperlink ref="B22" r:id="rId25" display="https://bowling.lexerbowling.com/bowlingdelapraille/solitairegeneve2024-2025/pl01A.htm" xr:uid="{F1FC4487-C755-4FA4-9C20-C0701D1422EA}"/>
    <hyperlink ref="B10" r:id="rId26" display="https://bowling.lexerbowling.com/bowlingdelapraille/solitairegeneve2024-2025/pl023.htm" xr:uid="{4CFA0EC2-AB41-4C34-9C45-0230CB806310}"/>
    <hyperlink ref="B30" r:id="rId27" display="https://bowling.lexerbowling.com/bowlingdelapraille/solitairegeneve2024-2025/pl00C.htm" xr:uid="{46FCB2B6-B2C7-4A62-9690-501AE7243F09}"/>
    <hyperlink ref="B20" r:id="rId28" display="https://bowling.lexerbowling.com/bowlingdelapraille/solitairegeneve2024-2025/pl019.htm" xr:uid="{225BAAF2-9215-4383-8B17-DCB8142CFFBA}"/>
    <hyperlink ref="H25" r:id="rId29" display="https://bowling.lexerbowling.com/bowlingdelapraille/solitairegeneve2024-2025/pl01B.htm" xr:uid="{0AF09291-46BF-4368-9391-017578EB236F}"/>
    <hyperlink ref="H11" r:id="rId30" display="https://bowling.lexerbowling.com/bowlingdelapraille/solitairegeneve2024-2025/pl022.htm" xr:uid="{EF8792F5-E302-400F-A300-AF96144C994E}"/>
    <hyperlink ref="H32" r:id="rId31" display="https://bowling.lexerbowling.com/bowlingdelapraille/solitairegeneve2024-2025/pl026.htm" xr:uid="{CEDC482C-BFDF-43BE-A001-D41A6AFB11A5}"/>
    <hyperlink ref="H18" r:id="rId32" display="https://bowling.lexerbowling.com/bowlingdelapraille/solitairegeneve2024-2025/pl00D.htm" xr:uid="{7B875BA7-62D7-42E2-B4B2-5B6C0E2E8A04}"/>
    <hyperlink ref="H16" r:id="rId33" display="https://bowling.lexerbowling.com/bowlingdelapraille/solitairegeneve2024-2025/pl017.htm" xr:uid="{4535EF41-8498-456E-9E0E-75ABDFF558A7}"/>
    <hyperlink ref="H7" r:id="rId34" display="https://bowling.lexerbowling.com/bowlingdelapraille/solitairegeneve2024-2025/pl00F.htm" xr:uid="{A347EC77-44E5-49C0-93CC-C13C733439A6}"/>
    <hyperlink ref="H34" r:id="rId35" display="https://bowling.lexerbowling.com/bowlingdelapraille/solitairegeneve2024-2025/pl024.htm" xr:uid="{78AC3E21-56F3-4AF9-8AFA-03572DB0A3F8}"/>
    <hyperlink ref="H19" r:id="rId36" display="https://bowling.lexerbowling.com/bowlingdelapraille/solitairegeneve2024-2025/pl029.htm" xr:uid="{0F9305DA-B824-4E43-9431-A1ADCE8415B8}"/>
    <hyperlink ref="H14" r:id="rId37" display="https://bowling.lexerbowling.com/bowlingdelapraille/solitairegeneve2024-2025/pl015.htm" xr:uid="{7BC40B32-17D7-47C9-97C5-E4AF044FA89A}"/>
    <hyperlink ref="H13" r:id="rId38" display="https://bowling.lexerbowling.com/bowlingdelapraille/solitairegeneve2024-2025/pl014.htm" xr:uid="{038E30A6-4473-45FC-A017-96CACF33CA60}"/>
    <hyperlink ref="H17" r:id="rId39" display="https://bowling.lexerbowling.com/bowlingdelapraille/solitairegeneve2024-2025/pl008.htm" xr:uid="{A9F9E93F-CFD6-468A-98C7-62EACBB7E7F9}"/>
    <hyperlink ref="H35" r:id="rId40" display="https://bowling.lexerbowling.com/bowlingdelapraille/solitairegeneve2024-2025/pl012.htm" xr:uid="{90D2D21F-1EA4-4C8D-B27E-6A6CB8C87618}"/>
    <hyperlink ref="H6" r:id="rId41" display="https://bowling.lexerbowling.com/bowlingdelapraille/solitairegeneve2024-2025/pl021.htm" xr:uid="{3449CF88-CB8E-4001-A48D-284F1F418562}"/>
    <hyperlink ref="H8" r:id="rId42" display="https://bowling.lexerbowling.com/bowlingdelapraille/solitairegeneve2024-2025/pl003.htm" xr:uid="{D1226748-46BD-4A53-9A4E-D5D561D0D657}"/>
    <hyperlink ref="H21" r:id="rId43" display="https://bowling.lexerbowling.com/bowlingdelapraille/solitairegeneve2024-2025/pl028.htm" xr:uid="{3E540F5B-8CF0-40EE-A4A5-627E615DB537}"/>
    <hyperlink ref="H24" r:id="rId44" display="https://bowling.lexerbowling.com/bowlingdelapraille/solitairegeneve2024-2025/pl027.htm" xr:uid="{6D02265A-B55B-429E-A9D8-E7C933A7DBF5}"/>
    <hyperlink ref="H36" r:id="rId45" display="https://bowling.lexerbowling.com/bowlingdelapraille/solitairegeneve2024-2025/pl005.htm" xr:uid="{A3EB9E9A-A4A8-4CD5-90CA-98B5CE22B17A}"/>
    <hyperlink ref="H28" r:id="rId46" display="https://bowling.lexerbowling.com/bowlingdelapraille/solitairegeneve2024-2025/pl020.htm" xr:uid="{1F6866D9-7573-4BA0-A7A4-F44F431BFA12}"/>
    <hyperlink ref="H37" r:id="rId47" display="https://bowling.lexerbowling.com/bowlingdelapraille/solitairegeneve2024-2025/pl01E.htm" xr:uid="{0C3E15E1-9979-4E58-A63A-0906A1D6E828}"/>
    <hyperlink ref="H9" r:id="rId48" display="https://bowling.lexerbowling.com/bowlingdelapraille/solitairegeneve2024-2025/pl025.htm" xr:uid="{0D372C0E-5190-4C86-B9E7-89384C5B1EE5}"/>
    <hyperlink ref="H15" r:id="rId49" display="https://bowling.lexerbowling.com/bowlingdelapraille/solitairegeneve2024-2025/pl016.htm" xr:uid="{688160E3-6DF9-40DE-A14A-CF9D6D44DF05}"/>
    <hyperlink ref="H26" r:id="rId50" display="https://bowling.lexerbowling.com/bowlingdelapraille/solitairegeneve2024-2025/pl01C.htm" xr:uid="{5F789AEB-817C-4D57-B2C8-BDDDCB0C6FA8}"/>
    <hyperlink ref="H31" r:id="rId51" display="https://bowling.lexerbowling.com/bowlingdelapraille/solitairegeneve2024-2025/pl011.htm" xr:uid="{3DF40469-AED4-42CA-AF40-A3519150C0EE}"/>
    <hyperlink ref="H29" r:id="rId52" display="https://bowling.lexerbowling.com/bowlingdelapraille/solitairegeneve2024-2025/pl01F.htm" xr:uid="{6502F99D-2FB7-4C90-88C7-492BF2BD6748}"/>
    <hyperlink ref="H5" r:id="rId53" display="https://bowling.lexerbowling.com/bowlingdelapraille/solitairegeneve2024-2025/pl013.htm" xr:uid="{DBDF6180-09D0-435B-AA6A-8C07F7096DE5}"/>
    <hyperlink ref="H12" r:id="rId54" display="https://bowling.lexerbowling.com/bowlingdelapraille/solitairegeneve2024-2025/pl02A.htm" xr:uid="{9243556B-32BD-4DB5-9EFB-CBBC96EB2D96}"/>
    <hyperlink ref="H23" r:id="rId55" display="https://bowling.lexerbowling.com/bowlingdelapraille/solitairegeneve2024-2025/pl02B.htm" xr:uid="{9B1017D6-A1D1-4FE0-9C4C-F64417544402}"/>
    <hyperlink ref="H22" r:id="rId56" display="https://bowling.lexerbowling.com/bowlingdelapraille/solitairegeneve2024-2025/pl01A.htm" xr:uid="{DB7D1B4D-B31F-47E1-9D89-22F8A5BE2033}"/>
    <hyperlink ref="H20" r:id="rId57" display="https://bowling.lexerbowling.com/bowlingdelapraille/solitairegeneve2024-2025/pl019.htm" xr:uid="{66B83A06-102F-4112-A152-799462BB449F}"/>
    <hyperlink ref="H10" r:id="rId58" display="https://bowling.lexerbowling.com/bowlingdelapraille/solitairegeneve2024-2025/pl023.htm" xr:uid="{C84DE3D7-07E3-4F1C-8EFB-DFF73E814ABE}"/>
    <hyperlink ref="H30" r:id="rId59" display="https://bowling.lexerbowling.com/bowlingdelapraille/solitairegeneve2024-2025/pl00C.htm" xr:uid="{9DBA43FD-1703-4E12-B155-DD28F7EFDE3F}"/>
    <hyperlink ref="H33" r:id="rId60" display="https://bowling.lexerbowling.com/bowlingdelapraille/solitairegeneve2024-2025/pl02C.htm" xr:uid="{C80CE6A2-45F4-48CD-9AAB-10277BEDC11D}"/>
    <hyperlink ref="B12" r:id="rId61" display="https://bowling.lexerbowling.com/bowlingdelapraille/solitairegeneve2024-2025/pl02A.htm" xr:uid="{9B8411D9-CFD2-40AE-8DF1-8A684128AAC8}"/>
    <hyperlink ref="B21" r:id="rId62" display="https://bowling.lexerbowling.com/bowlingdelapraille/solitairegeneve2024-2025/pl028.htm" xr:uid="{AAA82C1B-DED4-4F59-A0D7-97E62E5498E9}"/>
    <hyperlink ref="B23" r:id="rId63" display="https://bowling.lexerbowling.com/bowlingdelapraille/solitairegeneve2024-2025/pl02B.htm" xr:uid="{B692B3B5-9BB3-4DB7-BA15-6B004CCEB7A5}"/>
    <hyperlink ref="N25" r:id="rId64" display="https://bowling.lexerbowling.com/bowlingdelapraille/solitairegeneve2024-2025/pl01B.htm" xr:uid="{E1FC3721-D7F4-485E-9312-1E1829827A19}"/>
    <hyperlink ref="N11" r:id="rId65" display="https://bowling.lexerbowling.com/bowlingdelapraille/solitairegeneve2024-2025/pl022.htm" xr:uid="{1FA39012-DDB4-4D5A-B378-C0E0117B7602}"/>
    <hyperlink ref="N7" r:id="rId66" display="https://bowling.lexerbowling.com/bowlingdelapraille/solitairegeneve2024-2025/pl00F.htm" xr:uid="{8C5DF714-B40A-43F3-9BF3-4A4C8502D589}"/>
    <hyperlink ref="N18" r:id="rId67" display="https://bowling.lexerbowling.com/bowlingdelapraille/solitairegeneve2024-2025/pl00D.htm" xr:uid="{9F2B1F2C-00D1-4AB3-950F-6433B272CE25}"/>
    <hyperlink ref="N32" r:id="rId68" display="https://bowling.lexerbowling.com/bowlingdelapraille/solitairegeneve2024-2025/pl026.htm" xr:uid="{F84C10EC-A33C-4653-ACFD-ABAC019F376D}"/>
    <hyperlink ref="N14" r:id="rId69" display="https://bowling.lexerbowling.com/bowlingdelapraille/solitairegeneve2024-2025/pl015.htm" xr:uid="{34A2CFC6-043E-4953-A149-0502C17F05A3}"/>
    <hyperlink ref="N21" r:id="rId70" display="https://bowling.lexerbowling.com/bowlingdelapraille/solitairegeneve2024-2025/pl028.htm" xr:uid="{EF489FE8-0822-4F7A-B780-90C67BCFC410}"/>
    <hyperlink ref="N16" r:id="rId71" display="https://bowling.lexerbowling.com/bowlingdelapraille/solitairegeneve2024-2025/pl017.htm" xr:uid="{FE0965D0-9149-4A98-AC1E-2B0AFF21B324}"/>
    <hyperlink ref="N8" r:id="rId72" display="https://bowling.lexerbowling.com/bowlingdelapraille/solitairegeneve2024-2025/pl003.htm" xr:uid="{BDB04B6C-5514-406A-9587-4E1F9512D213}"/>
    <hyperlink ref="N35" r:id="rId73" display="https://bowling.lexerbowling.com/bowlingdelapraille/solitairegeneve2024-2025/pl012.htm" xr:uid="{0DE613AB-AB72-4372-9B52-63DD57B80D3A}"/>
    <hyperlink ref="N6" r:id="rId74" display="https://bowling.lexerbowling.com/bowlingdelapraille/solitairegeneve2024-2025/pl021.htm" xr:uid="{F30AAC5A-401D-40FD-8890-4BABA2A457DE}"/>
    <hyperlink ref="N34" r:id="rId75" display="https://bowling.lexerbowling.com/bowlingdelapraille/solitairegeneve2024-2025/pl024.htm" xr:uid="{3D7F06AB-EFFC-4ABE-AE69-B73DA7DBAD8E}"/>
    <hyperlink ref="N15" r:id="rId76" display="https://bowling.lexerbowling.com/bowlingdelapraille/solitairegeneve2024-2025/pl016.htm" xr:uid="{2AF16EA0-5F36-4F08-A916-AC6AB434FB4A}"/>
    <hyperlink ref="N19" r:id="rId77" display="https://bowling.lexerbowling.com/bowlingdelapraille/solitairegeneve2024-2025/pl029.htm" xr:uid="{6C0C0A74-38ED-472B-9D33-4928087A3D74}"/>
    <hyperlink ref="N13" r:id="rId78" display="https://bowling.lexerbowling.com/bowlingdelapraille/solitairegeneve2024-2025/pl014.htm" xr:uid="{7D9A50BC-CA82-403A-BD2E-AEE7E405CF5D}"/>
    <hyperlink ref="N17" r:id="rId79" display="https://bowling.lexerbowling.com/bowlingdelapraille/solitairegeneve2024-2025/pl008.htm" xr:uid="{C44F6ED7-FC03-419D-9DEF-3001CBCD7157}"/>
    <hyperlink ref="N37" r:id="rId80" display="https://bowling.lexerbowling.com/bowlingdelapraille/solitairegeneve2024-2025/pl01E.htm" xr:uid="{1F5ABE46-6D1B-4169-B17D-E9D5D5787DBA}"/>
    <hyperlink ref="N31" r:id="rId81" display="https://bowling.lexerbowling.com/bowlingdelapraille/solitairegeneve2024-2025/pl011.htm" xr:uid="{CE217D60-B094-469A-AFF4-4623FA3E7617}"/>
    <hyperlink ref="N24" r:id="rId82" display="https://bowling.lexerbowling.com/bowlingdelapraille/solitairegeneve2024-2025/pl027.htm" xr:uid="{6BEFAD33-1DC0-47A8-B8B4-0941F241127D}"/>
    <hyperlink ref="N36" r:id="rId83" display="https://bowling.lexerbowling.com/bowlingdelapraille/solitairegeneve2024-2025/pl005.htm" xr:uid="{DF70248B-2DA5-448B-BEAC-BDCA02DE115F}"/>
    <hyperlink ref="N28" r:id="rId84" display="https://bowling.lexerbowling.com/bowlingdelapraille/solitairegeneve2024-2025/pl020.htm" xr:uid="{3C620873-C1BE-4DCF-A0B7-633EE26040CF}"/>
    <hyperlink ref="N9" r:id="rId85" display="https://bowling.lexerbowling.com/bowlingdelapraille/solitairegeneve2024-2025/pl025.htm" xr:uid="{A414FE08-990D-4384-8042-F4E33C441C7F}"/>
    <hyperlink ref="N22" r:id="rId86" display="https://bowling.lexerbowling.com/bowlingdelapraille/solitairegeneve2024-2025/pl01A.htm" xr:uid="{E52626DB-BF86-4551-BEA5-B01653D6B80F}"/>
    <hyperlink ref="N29" r:id="rId87" display="https://bowling.lexerbowling.com/bowlingdelapraille/solitairegeneve2024-2025/pl01F.htm" xr:uid="{AEA4E2A8-FF7A-4D9A-A803-87F71F404F9D}"/>
    <hyperlink ref="N26" r:id="rId88" display="https://bowling.lexerbowling.com/bowlingdelapraille/solitairegeneve2024-2025/pl01C.htm" xr:uid="{4FE4E629-345A-4A89-A070-42611FAEA84B}"/>
    <hyperlink ref="N20" r:id="rId89" display="https://bowling.lexerbowling.com/bowlingdelapraille/solitairegeneve2024-2025/pl019.htm" xr:uid="{CEB1E41E-C6F1-4092-AA38-8CB5C357F1B5}"/>
    <hyperlink ref="N33" r:id="rId90" display="https://bowling.lexerbowling.com/bowlingdelapraille/solitairegeneve2024-2025/pl02C.htm" xr:uid="{CE2D0F92-E8A8-4A12-A7DF-2B6F5793CA68}"/>
    <hyperlink ref="N5" r:id="rId91" display="https://bowling.lexerbowling.com/bowlingdelapraille/solitairegeneve2024-2025/pl013.htm" xr:uid="{ACDD0A0D-9D57-4EA1-A573-6DE49124B762}"/>
    <hyperlink ref="N27" r:id="rId92" display="https://bowling.lexerbowling.com/bowlingdelapraille/solitairegeneve2024-2025/pl02D.htm" xr:uid="{4C787A6E-3BEA-48E5-BA72-792D7545A4CB}"/>
    <hyperlink ref="N12" r:id="rId93" display="https://bowling.lexerbowling.com/bowlingdelapraille/solitairegeneve2024-2025/pl02A.htm" xr:uid="{E5EE6AAC-C933-435F-8AD1-7989521574F7}"/>
    <hyperlink ref="N23" r:id="rId94" display="https://bowling.lexerbowling.com/bowlingdelapraille/solitairegeneve2024-2025/pl02B.htm" xr:uid="{EFA12835-15E8-4899-A465-C08B8B7C8809}"/>
    <hyperlink ref="N10" r:id="rId95" display="https://bowling.lexerbowling.com/bowlingdelapraille/solitairegeneve2024-2025/pl023.htm" xr:uid="{0860ED5B-C443-4E9B-9202-7D05FC8E88FC}"/>
    <hyperlink ref="N30" r:id="rId96" display="https://bowling.lexerbowling.com/bowlingdelapraille/solitairegeneve2024-2025/pl00C.htm" xr:uid="{78F61F2E-191A-4D51-A8C6-F7623839C4A4}"/>
    <hyperlink ref="H27" r:id="rId97" display="https://bowling.lexerbowling.com/bowlingdelapraille/solitairegeneve2024-2025/pl02D.htm" xr:uid="{156FAFFE-D0EB-414C-8ABE-72AF6F3FDC7D}"/>
    <hyperlink ref="B27" r:id="rId98" display="https://bowling.lexerbowling.com/bowlingdelapraille/solitairegeneve2024-2025/pl02D.htm" xr:uid="{A6517BE6-DBEA-4FDD-8192-70A84EA072A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99"/>
  <tableParts count="3">
    <tablePart r:id="rId100"/>
    <tablePart r:id="rId101"/>
    <tablePart r:id="rId10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09CA-A172-460D-8DE0-4F4DDF230754}">
  <dimension ref="A1:Z48"/>
  <sheetViews>
    <sheetView workbookViewId="0">
      <selection sqref="A1:E1"/>
    </sheetView>
  </sheetViews>
  <sheetFormatPr baseColWidth="10" defaultColWidth="11.5703125" defaultRowHeight="15" x14ac:dyDescent="0.25"/>
  <cols>
    <col min="1" max="1" width="6" style="10" customWidth="1"/>
    <col min="2" max="2" width="25" style="11" customWidth="1"/>
    <col min="3" max="4" width="8.28515625" style="10" customWidth="1"/>
    <col min="5" max="5" width="8.28515625" style="18" customWidth="1"/>
    <col min="6" max="6" width="8.28515625" style="11" customWidth="1"/>
    <col min="7" max="7" width="5.7109375" style="11" customWidth="1"/>
    <col min="8" max="8" width="6" style="10" customWidth="1"/>
    <col min="9" max="9" width="24.140625" style="11" customWidth="1"/>
    <col min="10" max="11" width="8.28515625" style="10" customWidth="1"/>
    <col min="12" max="12" width="8.28515625" style="18" customWidth="1"/>
    <col min="13" max="13" width="8.28515625" style="11" customWidth="1"/>
    <col min="14" max="14" width="5.28515625" style="11" customWidth="1"/>
    <col min="15" max="15" width="11.5703125" style="11"/>
    <col min="16" max="16" width="24.7109375" style="11" customWidth="1"/>
    <col min="17" max="20" width="9.140625" style="11" customWidth="1"/>
    <col min="21" max="21" width="5.42578125" style="11" customWidth="1"/>
    <col min="22" max="22" width="6" style="10" customWidth="1"/>
    <col min="23" max="23" width="24.85546875" style="11" customWidth="1"/>
    <col min="24" max="24" width="17.140625" style="10" customWidth="1"/>
    <col min="25" max="25" width="9.7109375" style="10" customWidth="1"/>
    <col min="26" max="26" width="9.7109375" style="18" customWidth="1"/>
    <col min="27" max="16384" width="11.5703125" style="11"/>
  </cols>
  <sheetData>
    <row r="1" spans="1:26" x14ac:dyDescent="0.25">
      <c r="A1" s="56" t="s">
        <v>45</v>
      </c>
      <c r="B1" s="56"/>
      <c r="C1" s="56"/>
      <c r="D1" s="56"/>
      <c r="E1" s="56"/>
      <c r="H1" s="56" t="s">
        <v>45</v>
      </c>
      <c r="I1" s="56"/>
      <c r="J1" s="56"/>
      <c r="K1" s="56"/>
      <c r="L1" s="56"/>
      <c r="O1" s="56" t="s">
        <v>45</v>
      </c>
      <c r="P1" s="56"/>
      <c r="Q1" s="56"/>
      <c r="R1" s="56"/>
      <c r="S1" s="56"/>
      <c r="V1" s="56" t="s">
        <v>45</v>
      </c>
      <c r="W1" s="56"/>
      <c r="X1" s="56"/>
      <c r="Y1" s="56"/>
      <c r="Z1" s="56"/>
    </row>
    <row r="2" spans="1:26" x14ac:dyDescent="0.25">
      <c r="A2" s="57" t="s">
        <v>44</v>
      </c>
      <c r="B2" s="57"/>
      <c r="C2" s="57"/>
      <c r="D2" s="57"/>
      <c r="E2" s="57"/>
      <c r="H2" s="57" t="s">
        <v>46</v>
      </c>
      <c r="I2" s="57"/>
      <c r="J2" s="57"/>
      <c r="K2" s="57"/>
      <c r="L2" s="57"/>
      <c r="O2" s="57" t="s">
        <v>47</v>
      </c>
      <c r="P2" s="57"/>
      <c r="Q2" s="57"/>
      <c r="R2" s="57"/>
      <c r="S2" s="57"/>
      <c r="V2" s="57" t="s">
        <v>48</v>
      </c>
      <c r="W2" s="57"/>
      <c r="X2" s="57"/>
      <c r="Y2" s="57"/>
      <c r="Z2" s="57"/>
    </row>
    <row r="3" spans="1:26" x14ac:dyDescent="0.25">
      <c r="O3" s="10"/>
      <c r="Q3" s="10"/>
      <c r="R3" s="10"/>
      <c r="S3" s="18"/>
    </row>
    <row r="4" spans="1:26" ht="15.75" thickBot="1" x14ac:dyDescent="0.3">
      <c r="A4" s="8" t="s">
        <v>0</v>
      </c>
      <c r="B4" s="9" t="s">
        <v>1</v>
      </c>
      <c r="C4" s="8" t="s">
        <v>3</v>
      </c>
      <c r="D4" s="8" t="s">
        <v>2</v>
      </c>
      <c r="E4" s="8" t="s">
        <v>4</v>
      </c>
      <c r="F4" s="10" t="s">
        <v>17</v>
      </c>
      <c r="G4" s="10"/>
      <c r="H4" s="8" t="s">
        <v>0</v>
      </c>
      <c r="I4" s="9" t="s">
        <v>1</v>
      </c>
      <c r="J4" s="8" t="s">
        <v>3</v>
      </c>
      <c r="K4" s="8" t="s">
        <v>2</v>
      </c>
      <c r="L4" s="8" t="s">
        <v>4</v>
      </c>
      <c r="M4" s="10" t="s">
        <v>17</v>
      </c>
      <c r="N4" s="10"/>
      <c r="O4" s="8" t="s">
        <v>0</v>
      </c>
      <c r="P4" s="9" t="s">
        <v>1</v>
      </c>
      <c r="Q4" s="8" t="s">
        <v>3</v>
      </c>
      <c r="R4" s="8" t="s">
        <v>2</v>
      </c>
      <c r="S4" s="8" t="s">
        <v>4</v>
      </c>
      <c r="T4" s="10" t="s">
        <v>17</v>
      </c>
      <c r="U4" s="10"/>
      <c r="V4" s="8" t="s">
        <v>0</v>
      </c>
      <c r="W4" s="9" t="s">
        <v>1</v>
      </c>
      <c r="X4" s="8" t="s">
        <v>3</v>
      </c>
      <c r="Y4" s="8" t="s">
        <v>2</v>
      </c>
      <c r="Z4" s="10" t="s">
        <v>37</v>
      </c>
    </row>
    <row r="5" spans="1:26" ht="15.75" thickBot="1" x14ac:dyDescent="0.3">
      <c r="A5" s="8">
        <v>1</v>
      </c>
      <c r="B5" s="20"/>
      <c r="C5" s="19"/>
      <c r="D5" s="19"/>
      <c r="E5" s="19"/>
      <c r="F5" s="19"/>
      <c r="G5" s="29"/>
      <c r="H5" s="8">
        <v>1</v>
      </c>
      <c r="I5" s="20"/>
      <c r="J5" s="19"/>
      <c r="K5" s="19"/>
      <c r="L5" s="30"/>
      <c r="M5" s="19"/>
      <c r="N5" s="29"/>
      <c r="O5" s="8">
        <v>1</v>
      </c>
      <c r="P5" s="20"/>
      <c r="Q5" s="19"/>
      <c r="R5" s="19"/>
      <c r="S5" s="30"/>
      <c r="T5" s="19"/>
      <c r="U5" s="29"/>
      <c r="V5" s="8">
        <v>1</v>
      </c>
      <c r="W5" s="20"/>
      <c r="X5" s="19"/>
      <c r="Y5" s="19"/>
      <c r="Z5" s="19"/>
    </row>
    <row r="6" spans="1:26" ht="15.75" thickBot="1" x14ac:dyDescent="0.3">
      <c r="A6" s="19">
        <v>2</v>
      </c>
      <c r="B6" s="20"/>
      <c r="C6" s="19"/>
      <c r="D6" s="19"/>
      <c r="E6" s="19"/>
      <c r="F6" s="19"/>
      <c r="G6" s="19"/>
      <c r="H6" s="19">
        <v>2</v>
      </c>
      <c r="I6" s="20"/>
      <c r="J6" s="19"/>
      <c r="K6" s="19"/>
      <c r="L6" s="30"/>
      <c r="M6" s="19"/>
      <c r="N6" s="19"/>
      <c r="O6" s="19">
        <v>2</v>
      </c>
      <c r="P6" s="20"/>
      <c r="Q6" s="19"/>
      <c r="R6" s="19"/>
      <c r="S6" s="30"/>
      <c r="T6" s="19"/>
      <c r="U6" s="19"/>
      <c r="V6" s="19">
        <v>2</v>
      </c>
      <c r="W6" s="20"/>
      <c r="X6" s="19"/>
      <c r="Y6" s="19"/>
      <c r="Z6" s="19"/>
    </row>
    <row r="7" spans="1:26" ht="15.75" thickBot="1" x14ac:dyDescent="0.3">
      <c r="A7" s="8">
        <v>3</v>
      </c>
      <c r="B7" s="20"/>
      <c r="C7" s="19"/>
      <c r="D7" s="19"/>
      <c r="E7" s="19"/>
      <c r="F7" s="19"/>
      <c r="G7" s="29"/>
      <c r="H7" s="8">
        <v>3</v>
      </c>
      <c r="I7" s="20"/>
      <c r="J7" s="19"/>
      <c r="K7" s="19"/>
      <c r="L7" s="30"/>
      <c r="M7" s="19"/>
      <c r="N7" s="29"/>
      <c r="O7" s="8">
        <v>3</v>
      </c>
      <c r="P7" s="20"/>
      <c r="Q7" s="19"/>
      <c r="R7" s="19"/>
      <c r="S7" s="30"/>
      <c r="T7" s="19"/>
      <c r="U7" s="29"/>
      <c r="V7" s="8">
        <v>3</v>
      </c>
      <c r="W7" s="20"/>
      <c r="X7" s="19"/>
      <c r="Y7" s="19"/>
      <c r="Z7" s="19"/>
    </row>
    <row r="8" spans="1:26" ht="15.75" thickBot="1" x14ac:dyDescent="0.3">
      <c r="A8" s="50"/>
      <c r="B8" s="20"/>
      <c r="C8" s="19"/>
      <c r="D8" s="19"/>
      <c r="E8" s="19"/>
      <c r="F8" s="19"/>
      <c r="G8" s="19"/>
      <c r="H8" s="19">
        <v>4</v>
      </c>
      <c r="I8" s="20"/>
      <c r="J8" s="19"/>
      <c r="K8" s="19"/>
      <c r="L8" s="30"/>
      <c r="M8" s="28"/>
      <c r="N8" s="28"/>
      <c r="O8" s="19">
        <v>4</v>
      </c>
      <c r="P8" s="20"/>
      <c r="Q8" s="19"/>
      <c r="R8" s="19"/>
      <c r="S8" s="30"/>
      <c r="T8" s="28"/>
      <c r="U8" s="19"/>
      <c r="V8" s="19">
        <v>4</v>
      </c>
      <c r="W8" s="20"/>
      <c r="X8" s="19"/>
      <c r="Y8" s="19"/>
      <c r="Z8" s="19"/>
    </row>
    <row r="9" spans="1:26" ht="15.75" thickBot="1" x14ac:dyDescent="0.3">
      <c r="A9" s="19">
        <v>4</v>
      </c>
      <c r="B9" s="20"/>
      <c r="C9" s="19"/>
      <c r="D9" s="19"/>
      <c r="E9" s="19"/>
      <c r="F9" s="28"/>
      <c r="G9" s="29"/>
      <c r="H9" s="8">
        <v>5</v>
      </c>
      <c r="I9" s="20"/>
      <c r="J9" s="19"/>
      <c r="K9" s="19"/>
      <c r="L9" s="30"/>
      <c r="M9" s="19"/>
      <c r="N9" s="29"/>
      <c r="O9" s="8">
        <v>5</v>
      </c>
      <c r="P9" s="20"/>
      <c r="Q9" s="19"/>
      <c r="R9" s="19"/>
      <c r="S9" s="30"/>
      <c r="T9" s="19"/>
      <c r="U9" s="29"/>
      <c r="V9" s="8">
        <v>5</v>
      </c>
      <c r="W9" s="20"/>
      <c r="X9" s="19"/>
      <c r="Y9" s="19"/>
      <c r="Z9" s="19"/>
    </row>
    <row r="10" spans="1:26" ht="15.75" thickBot="1" x14ac:dyDescent="0.3">
      <c r="A10" s="8">
        <v>5</v>
      </c>
      <c r="B10" s="20"/>
      <c r="C10" s="19"/>
      <c r="D10" s="19"/>
      <c r="E10" s="19"/>
      <c r="F10" s="19"/>
      <c r="G10" s="19"/>
      <c r="H10" s="19">
        <v>6</v>
      </c>
      <c r="I10" s="20"/>
      <c r="J10" s="19"/>
      <c r="K10" s="19"/>
      <c r="L10" s="30"/>
      <c r="M10" s="19"/>
      <c r="N10" s="19"/>
      <c r="O10" s="19">
        <v>6</v>
      </c>
      <c r="P10" s="20"/>
      <c r="Q10" s="19"/>
      <c r="R10" s="19"/>
      <c r="S10" s="30"/>
      <c r="T10" s="19"/>
      <c r="U10" s="19"/>
      <c r="V10" s="19">
        <v>6</v>
      </c>
      <c r="W10" s="20"/>
      <c r="X10" s="19"/>
      <c r="Y10" s="19"/>
      <c r="Z10" s="19"/>
    </row>
    <row r="11" spans="1:26" ht="15.75" thickBot="1" x14ac:dyDescent="0.3">
      <c r="A11" s="19">
        <v>6</v>
      </c>
      <c r="B11" s="20"/>
      <c r="C11" s="19"/>
      <c r="D11" s="19"/>
      <c r="E11" s="19"/>
      <c r="F11" s="19"/>
      <c r="G11" s="29"/>
      <c r="H11" s="8">
        <v>7</v>
      </c>
      <c r="I11" s="20"/>
      <c r="J11" s="19"/>
      <c r="K11" s="19"/>
      <c r="L11" s="30"/>
      <c r="M11" s="19"/>
      <c r="N11" s="29"/>
      <c r="O11" s="8">
        <v>7</v>
      </c>
      <c r="P11" s="20"/>
      <c r="Q11" s="19"/>
      <c r="R11" s="19"/>
      <c r="S11" s="30"/>
      <c r="T11" s="19"/>
      <c r="U11" s="29"/>
      <c r="V11" s="8">
        <v>7</v>
      </c>
      <c r="W11" s="20"/>
      <c r="X11" s="19"/>
      <c r="Y11" s="19"/>
      <c r="Z11" s="19"/>
    </row>
    <row r="12" spans="1:26" ht="15.75" thickBot="1" x14ac:dyDescent="0.3">
      <c r="A12" s="8">
        <v>7</v>
      </c>
      <c r="B12" s="20"/>
      <c r="C12" s="19"/>
      <c r="D12" s="19"/>
      <c r="E12" s="19"/>
      <c r="F12" s="19"/>
      <c r="G12" s="19"/>
      <c r="H12" s="19">
        <v>8</v>
      </c>
      <c r="I12" s="20"/>
      <c r="J12" s="19"/>
      <c r="K12" s="19"/>
      <c r="L12" s="30"/>
      <c r="M12" s="19"/>
      <c r="N12" s="19"/>
      <c r="O12" s="19">
        <v>8</v>
      </c>
      <c r="P12" s="20"/>
      <c r="Q12" s="19"/>
      <c r="R12" s="19"/>
      <c r="S12" s="30"/>
      <c r="T12" s="19"/>
      <c r="U12" s="19"/>
      <c r="V12" s="19">
        <v>8</v>
      </c>
      <c r="W12" s="20"/>
      <c r="X12" s="19"/>
      <c r="Y12" s="19"/>
      <c r="Z12" s="19"/>
    </row>
    <row r="13" spans="1:26" ht="15.75" thickBot="1" x14ac:dyDescent="0.3">
      <c r="A13" s="19">
        <v>8</v>
      </c>
      <c r="B13" s="20"/>
      <c r="C13" s="19"/>
      <c r="D13" s="19"/>
      <c r="E13" s="19"/>
      <c r="F13" s="19"/>
      <c r="G13" s="29"/>
      <c r="H13" s="8">
        <v>9</v>
      </c>
      <c r="I13" s="20"/>
      <c r="J13" s="19"/>
      <c r="K13" s="19"/>
      <c r="L13" s="30"/>
      <c r="M13" s="19"/>
      <c r="N13" s="29"/>
      <c r="O13" s="8">
        <v>9</v>
      </c>
      <c r="P13" s="20"/>
      <c r="Q13" s="19"/>
      <c r="R13" s="19"/>
      <c r="S13" s="30"/>
      <c r="T13" s="19"/>
      <c r="U13" s="29"/>
      <c r="V13" s="8">
        <v>9</v>
      </c>
      <c r="W13" s="20"/>
      <c r="X13" s="19"/>
      <c r="Y13" s="19"/>
      <c r="Z13" s="19"/>
    </row>
    <row r="14" spans="1:26" ht="15.75" thickBot="1" x14ac:dyDescent="0.3">
      <c r="A14" s="8">
        <v>9</v>
      </c>
      <c r="B14" s="20"/>
      <c r="C14" s="19"/>
      <c r="D14" s="19"/>
      <c r="E14" s="19"/>
      <c r="F14" s="19"/>
      <c r="G14" s="19"/>
      <c r="H14" s="19">
        <v>10</v>
      </c>
      <c r="I14" s="20"/>
      <c r="J14" s="19"/>
      <c r="K14" s="19"/>
      <c r="L14" s="30"/>
      <c r="M14" s="19"/>
      <c r="N14" s="19"/>
      <c r="O14" s="19">
        <v>10</v>
      </c>
      <c r="P14" s="20"/>
      <c r="Q14" s="19"/>
      <c r="R14" s="19"/>
      <c r="S14" s="30"/>
      <c r="T14" s="19"/>
      <c r="U14" s="19"/>
      <c r="V14" s="19">
        <v>10</v>
      </c>
      <c r="W14" s="20"/>
      <c r="X14" s="19"/>
      <c r="Y14" s="19"/>
      <c r="Z14" s="19"/>
    </row>
    <row r="15" spans="1:26" ht="15.75" thickBot="1" x14ac:dyDescent="0.3">
      <c r="A15" s="19">
        <v>10</v>
      </c>
      <c r="B15" s="20"/>
      <c r="C15" s="19"/>
      <c r="D15" s="19"/>
      <c r="E15" s="19"/>
      <c r="F15" s="19"/>
      <c r="G15" s="29"/>
      <c r="H15" s="8">
        <v>11</v>
      </c>
      <c r="I15" s="20"/>
      <c r="J15" s="19"/>
      <c r="K15" s="19"/>
      <c r="L15" s="30"/>
      <c r="M15" s="19"/>
      <c r="N15" s="29"/>
      <c r="O15" s="8">
        <v>11</v>
      </c>
      <c r="P15" s="20"/>
      <c r="Q15" s="19"/>
      <c r="R15" s="19"/>
      <c r="S15" s="30"/>
      <c r="T15" s="19"/>
      <c r="U15" s="29"/>
      <c r="V15" s="8">
        <v>11</v>
      </c>
      <c r="W15" s="20"/>
      <c r="X15" s="19"/>
      <c r="Y15" s="19"/>
      <c r="Z15" s="19"/>
    </row>
    <row r="16" spans="1:26" ht="15.75" thickBot="1" x14ac:dyDescent="0.3">
      <c r="A16" s="8">
        <v>11</v>
      </c>
      <c r="B16" s="20"/>
      <c r="C16" s="19"/>
      <c r="D16" s="19"/>
      <c r="E16" s="19"/>
      <c r="F16" s="19"/>
      <c r="G16" s="19"/>
      <c r="H16" s="19">
        <v>12</v>
      </c>
      <c r="I16" s="20"/>
      <c r="J16" s="19"/>
      <c r="K16" s="19"/>
      <c r="L16" s="30"/>
      <c r="M16" s="19"/>
      <c r="N16" s="19"/>
      <c r="O16" s="19">
        <v>12</v>
      </c>
      <c r="P16" s="20"/>
      <c r="Q16" s="19"/>
      <c r="R16" s="19"/>
      <c r="S16" s="30"/>
      <c r="T16" s="19"/>
      <c r="U16" s="19"/>
      <c r="V16" s="19">
        <v>12</v>
      </c>
      <c r="W16" s="20"/>
      <c r="X16" s="19"/>
      <c r="Y16" s="19"/>
      <c r="Z16" s="19"/>
    </row>
    <row r="17" spans="1:26" ht="15.75" thickBot="1" x14ac:dyDescent="0.3">
      <c r="A17" s="19">
        <v>12</v>
      </c>
      <c r="B17" s="20"/>
      <c r="C17" s="19"/>
      <c r="D17" s="19"/>
      <c r="E17" s="19"/>
      <c r="F17" s="19"/>
      <c r="G17" s="29"/>
      <c r="H17" s="8">
        <v>13</v>
      </c>
      <c r="I17" s="20"/>
      <c r="J17" s="19"/>
      <c r="K17" s="19"/>
      <c r="L17" s="30"/>
      <c r="M17" s="28"/>
      <c r="N17" s="43"/>
      <c r="O17" s="8">
        <v>13</v>
      </c>
      <c r="P17" s="20"/>
      <c r="Q17" s="19"/>
      <c r="R17" s="19"/>
      <c r="S17" s="30"/>
      <c r="T17" s="28"/>
      <c r="U17" s="29"/>
      <c r="V17" s="8">
        <v>13</v>
      </c>
      <c r="W17" s="20"/>
      <c r="X17" s="19"/>
      <c r="Y17" s="19"/>
      <c r="Z17" s="19"/>
    </row>
    <row r="18" spans="1:26" ht="15.75" thickBot="1" x14ac:dyDescent="0.3">
      <c r="A18" s="19"/>
      <c r="B18" s="20"/>
      <c r="C18" s="19"/>
      <c r="D18" s="19"/>
      <c r="E18" s="19"/>
      <c r="F18" s="19"/>
      <c r="G18" s="19"/>
      <c r="H18" s="19">
        <v>14</v>
      </c>
      <c r="I18" s="20"/>
      <c r="J18" s="19"/>
      <c r="K18" s="19"/>
      <c r="L18" s="30"/>
      <c r="M18" s="50"/>
      <c r="N18" s="50"/>
      <c r="O18" s="19">
        <v>14</v>
      </c>
      <c r="P18" s="20"/>
      <c r="Q18" s="19"/>
      <c r="R18" s="19"/>
      <c r="S18" s="30"/>
      <c r="T18" s="50"/>
      <c r="U18" s="19"/>
      <c r="V18" s="19">
        <v>14</v>
      </c>
      <c r="W18" s="20"/>
      <c r="X18" s="19"/>
      <c r="Y18" s="19"/>
      <c r="Z18" s="19"/>
    </row>
    <row r="19" spans="1:26" ht="15.75" thickBot="1" x14ac:dyDescent="0.3">
      <c r="A19" s="8">
        <v>13</v>
      </c>
      <c r="B19" s="20"/>
      <c r="C19" s="19"/>
      <c r="D19" s="19"/>
      <c r="E19" s="19"/>
      <c r="F19" s="50"/>
      <c r="G19" s="29"/>
      <c r="H19" s="8">
        <v>15</v>
      </c>
      <c r="I19" s="20"/>
      <c r="J19" s="19"/>
      <c r="K19" s="19"/>
      <c r="L19" s="30"/>
      <c r="M19" s="19"/>
      <c r="N19" s="29"/>
      <c r="O19" s="8">
        <v>15</v>
      </c>
      <c r="P19" s="20"/>
      <c r="Q19" s="19"/>
      <c r="R19" s="19"/>
      <c r="S19" s="30"/>
      <c r="T19" s="19"/>
      <c r="U19" s="29"/>
      <c r="V19" s="8">
        <v>15</v>
      </c>
      <c r="W19" s="20"/>
      <c r="X19" s="19"/>
      <c r="Y19" s="19"/>
      <c r="Z19" s="19"/>
    </row>
    <row r="20" spans="1:26" ht="15.75" thickBot="1" x14ac:dyDescent="0.3">
      <c r="A20" s="19">
        <v>14</v>
      </c>
      <c r="B20" s="20"/>
      <c r="C20" s="19"/>
      <c r="D20" s="19"/>
      <c r="E20" s="19"/>
      <c r="F20" s="19"/>
      <c r="G20" s="19"/>
      <c r="H20" s="19">
        <v>16</v>
      </c>
      <c r="I20" s="20"/>
      <c r="J20" s="19"/>
      <c r="K20" s="19"/>
      <c r="L20" s="30"/>
      <c r="M20" s="19"/>
      <c r="N20" s="19"/>
      <c r="O20" s="19">
        <v>16</v>
      </c>
      <c r="P20" s="20"/>
      <c r="Q20" s="19"/>
      <c r="R20" s="19"/>
      <c r="S20" s="30"/>
      <c r="T20" s="19"/>
      <c r="U20" s="19"/>
      <c r="V20" s="19">
        <v>16</v>
      </c>
      <c r="W20" s="20"/>
      <c r="X20" s="19"/>
      <c r="Y20" s="19"/>
      <c r="Z20" s="19"/>
    </row>
    <row r="21" spans="1:26" ht="15.75" thickBot="1" x14ac:dyDescent="0.3">
      <c r="A21" s="8">
        <v>15</v>
      </c>
      <c r="B21" s="20"/>
      <c r="C21" s="19"/>
      <c r="D21" s="19"/>
      <c r="E21" s="19"/>
      <c r="F21" s="19"/>
      <c r="G21" s="29"/>
      <c r="H21" s="8">
        <v>17</v>
      </c>
      <c r="I21" s="20"/>
      <c r="J21" s="19"/>
      <c r="K21" s="19"/>
      <c r="L21" s="30"/>
      <c r="M21" s="50"/>
      <c r="N21" s="51"/>
      <c r="O21" s="8">
        <v>17</v>
      </c>
      <c r="P21" s="20"/>
      <c r="Q21" s="19"/>
      <c r="R21" s="19"/>
      <c r="S21" s="30"/>
      <c r="T21" s="50"/>
      <c r="U21" s="29"/>
      <c r="V21" s="8">
        <v>17</v>
      </c>
      <c r="W21" s="20"/>
      <c r="X21" s="19"/>
      <c r="Y21" s="19"/>
      <c r="Z21" s="19"/>
    </row>
    <row r="22" spans="1:26" ht="15.75" thickBot="1" x14ac:dyDescent="0.3">
      <c r="A22" s="19">
        <v>16</v>
      </c>
      <c r="B22" s="20"/>
      <c r="C22" s="19"/>
      <c r="D22" s="19"/>
      <c r="E22" s="19"/>
      <c r="F22" s="50"/>
      <c r="G22" s="19"/>
      <c r="H22" s="19">
        <v>18</v>
      </c>
      <c r="I22" s="20"/>
      <c r="J22" s="19"/>
      <c r="K22" s="19"/>
      <c r="L22" s="30"/>
      <c r="M22" s="19"/>
      <c r="N22" s="19"/>
      <c r="O22" s="19">
        <v>18</v>
      </c>
      <c r="P22" s="20"/>
      <c r="Q22" s="19"/>
      <c r="R22" s="19"/>
      <c r="S22" s="30"/>
      <c r="T22" s="19"/>
      <c r="U22" s="19"/>
      <c r="V22" s="19">
        <v>18</v>
      </c>
      <c r="W22" s="20"/>
      <c r="X22" s="19"/>
      <c r="Y22" s="19"/>
      <c r="Z22" s="19"/>
    </row>
    <row r="23" spans="1:26" ht="15.75" thickBot="1" x14ac:dyDescent="0.3">
      <c r="A23" s="8">
        <v>17</v>
      </c>
      <c r="B23" s="20"/>
      <c r="C23" s="19"/>
      <c r="D23" s="19"/>
      <c r="E23" s="19"/>
      <c r="F23" s="19"/>
      <c r="G23" s="43"/>
      <c r="H23" s="8">
        <v>19</v>
      </c>
      <c r="I23" s="20"/>
      <c r="J23" s="19"/>
      <c r="K23" s="19"/>
      <c r="L23" s="30"/>
      <c r="M23" s="19"/>
      <c r="N23" s="29"/>
      <c r="O23" s="8">
        <v>19</v>
      </c>
      <c r="P23" s="20"/>
      <c r="Q23" s="19"/>
      <c r="R23" s="19"/>
      <c r="S23" s="30"/>
      <c r="T23" s="19"/>
      <c r="U23" s="29"/>
      <c r="V23" s="8">
        <v>19</v>
      </c>
      <c r="W23" s="20"/>
      <c r="X23" s="19"/>
      <c r="Y23" s="19"/>
      <c r="Z23" s="19"/>
    </row>
    <row r="24" spans="1:26" ht="15.75" thickBot="1" x14ac:dyDescent="0.3">
      <c r="A24" s="19">
        <v>18</v>
      </c>
      <c r="B24" s="20"/>
      <c r="C24" s="19"/>
      <c r="D24" s="19"/>
      <c r="E24" s="19"/>
      <c r="F24" s="19"/>
      <c r="G24" s="19"/>
      <c r="H24" s="19">
        <v>20</v>
      </c>
      <c r="I24" s="20"/>
      <c r="J24" s="19"/>
      <c r="K24" s="19"/>
      <c r="L24" s="30"/>
      <c r="M24" s="19"/>
      <c r="N24" s="19"/>
      <c r="O24" s="19">
        <v>20</v>
      </c>
      <c r="P24" s="20"/>
      <c r="Q24" s="19"/>
      <c r="R24" s="19"/>
      <c r="S24" s="30"/>
      <c r="T24" s="19"/>
      <c r="U24" s="19"/>
      <c r="V24" s="19">
        <v>20</v>
      </c>
      <c r="W24" s="20"/>
      <c r="X24" s="19"/>
      <c r="Y24" s="19"/>
      <c r="Z24" s="19"/>
    </row>
    <row r="25" spans="1:26" ht="15.75" thickBot="1" x14ac:dyDescent="0.3">
      <c r="A25" s="8">
        <v>19</v>
      </c>
      <c r="B25" s="20"/>
      <c r="C25" s="19"/>
      <c r="D25" s="19"/>
      <c r="E25" s="19"/>
      <c r="F25" s="19"/>
      <c r="G25" s="29"/>
      <c r="H25" s="8">
        <v>21</v>
      </c>
      <c r="I25" s="20"/>
      <c r="J25" s="19"/>
      <c r="K25" s="19"/>
      <c r="L25" s="30"/>
      <c r="M25" s="19"/>
      <c r="N25" s="29"/>
      <c r="O25" s="8">
        <v>21</v>
      </c>
      <c r="P25" s="20"/>
      <c r="Q25" s="19"/>
      <c r="R25" s="19"/>
      <c r="S25" s="30"/>
      <c r="T25" s="19"/>
      <c r="U25" s="29"/>
      <c r="V25" s="8">
        <v>21</v>
      </c>
      <c r="W25" s="20"/>
      <c r="X25" s="19"/>
      <c r="Y25" s="19"/>
      <c r="Z25" s="19"/>
    </row>
    <row r="26" spans="1:26" ht="15.75" thickBot="1" x14ac:dyDescent="0.3">
      <c r="A26" s="19">
        <v>20</v>
      </c>
      <c r="B26" s="20"/>
      <c r="C26" s="19"/>
      <c r="D26" s="19"/>
      <c r="E26" s="19"/>
      <c r="F26" s="19"/>
      <c r="G26" s="19"/>
      <c r="H26" s="19">
        <v>22</v>
      </c>
      <c r="I26" s="20"/>
      <c r="J26" s="19"/>
      <c r="K26" s="19"/>
      <c r="L26" s="30"/>
      <c r="M26" s="19"/>
      <c r="N26" s="19"/>
      <c r="O26" s="19">
        <v>22</v>
      </c>
      <c r="P26" s="20"/>
      <c r="Q26" s="19"/>
      <c r="R26" s="19"/>
      <c r="S26" s="30"/>
      <c r="T26" s="19"/>
      <c r="U26" s="19"/>
      <c r="V26" s="19">
        <v>22</v>
      </c>
      <c r="W26" s="20"/>
      <c r="X26" s="19"/>
      <c r="Y26" s="19"/>
      <c r="Z26" s="19"/>
    </row>
    <row r="27" spans="1:26" ht="15.75" thickBot="1" x14ac:dyDescent="0.3">
      <c r="A27" s="8">
        <v>21</v>
      </c>
      <c r="B27" s="20"/>
      <c r="C27" s="19"/>
      <c r="D27" s="19"/>
      <c r="E27" s="19"/>
      <c r="F27" s="19"/>
      <c r="G27" s="29"/>
      <c r="H27" s="8">
        <v>23</v>
      </c>
      <c r="I27" s="20"/>
      <c r="J27" s="19"/>
      <c r="K27" s="19"/>
      <c r="L27" s="30"/>
      <c r="M27" s="19"/>
      <c r="N27" s="29"/>
      <c r="O27" s="8">
        <v>23</v>
      </c>
      <c r="P27" s="20"/>
      <c r="Q27" s="19"/>
      <c r="R27" s="19"/>
      <c r="S27" s="30"/>
      <c r="T27" s="19"/>
      <c r="U27" s="29"/>
      <c r="V27" s="8">
        <v>23</v>
      </c>
      <c r="W27" s="20"/>
      <c r="X27" s="19"/>
      <c r="Y27" s="19"/>
      <c r="Z27" s="19"/>
    </row>
    <row r="28" spans="1:26" ht="15.75" thickBot="1" x14ac:dyDescent="0.3">
      <c r="A28" s="19">
        <v>22</v>
      </c>
      <c r="B28" s="20"/>
      <c r="C28" s="19"/>
      <c r="D28" s="19"/>
      <c r="E28" s="19"/>
      <c r="F28" s="19"/>
      <c r="G28" s="19"/>
      <c r="H28" s="19">
        <v>24</v>
      </c>
      <c r="I28" s="20"/>
      <c r="J28" s="19"/>
      <c r="K28" s="19"/>
      <c r="L28" s="30"/>
      <c r="M28" s="19"/>
      <c r="N28" s="19"/>
      <c r="O28" s="19">
        <v>24</v>
      </c>
      <c r="P28" s="20"/>
      <c r="Q28" s="19"/>
      <c r="R28" s="19"/>
      <c r="S28" s="30"/>
      <c r="T28" s="19"/>
      <c r="U28" s="19"/>
      <c r="V28" s="19">
        <v>24</v>
      </c>
      <c r="W28" s="20"/>
      <c r="X28" s="19"/>
      <c r="Y28" s="19"/>
      <c r="Z28" s="19"/>
    </row>
    <row r="29" spans="1:26" ht="15.75" thickBot="1" x14ac:dyDescent="0.3">
      <c r="A29" s="8">
        <v>23</v>
      </c>
      <c r="B29" s="20"/>
      <c r="C29" s="19"/>
      <c r="D29" s="19"/>
      <c r="E29" s="19"/>
      <c r="F29" s="19"/>
      <c r="G29" s="43"/>
      <c r="H29" s="8">
        <v>25</v>
      </c>
      <c r="I29" s="20"/>
      <c r="J29" s="19"/>
      <c r="K29" s="19"/>
      <c r="L29" s="30"/>
      <c r="M29" s="19"/>
      <c r="N29" s="29"/>
      <c r="O29" s="8">
        <v>25</v>
      </c>
      <c r="P29" s="20"/>
      <c r="Q29" s="19"/>
      <c r="R29" s="19"/>
      <c r="S29" s="30"/>
      <c r="T29" s="19"/>
      <c r="U29" s="29"/>
      <c r="V29" s="8">
        <v>25</v>
      </c>
      <c r="W29" s="20"/>
      <c r="X29" s="19"/>
      <c r="Y29" s="19"/>
      <c r="Z29" s="19"/>
    </row>
    <row r="30" spans="1:26" ht="15.75" thickBot="1" x14ac:dyDescent="0.3">
      <c r="A30" s="19">
        <v>24</v>
      </c>
      <c r="B30" s="20"/>
      <c r="C30" s="19"/>
      <c r="D30" s="19"/>
      <c r="E30" s="19"/>
      <c r="F30" s="19"/>
      <c r="G30" s="19"/>
      <c r="H30" s="19">
        <v>26</v>
      </c>
      <c r="I30" s="20"/>
      <c r="J30" s="19"/>
      <c r="K30" s="19"/>
      <c r="L30" s="30"/>
      <c r="M30" s="19"/>
      <c r="N30" s="19"/>
      <c r="O30" s="19">
        <v>26</v>
      </c>
      <c r="P30" s="20"/>
      <c r="Q30" s="19"/>
      <c r="R30" s="19"/>
      <c r="S30" s="30"/>
      <c r="T30" s="19"/>
      <c r="U30" s="19"/>
      <c r="V30" s="19">
        <v>26</v>
      </c>
      <c r="W30" s="20"/>
      <c r="X30" s="19"/>
      <c r="Y30" s="19"/>
      <c r="Z30" s="19"/>
    </row>
    <row r="31" spans="1:26" ht="15.75" thickBot="1" x14ac:dyDescent="0.3">
      <c r="A31" s="19"/>
      <c r="B31" s="20"/>
      <c r="C31" s="19"/>
      <c r="D31" s="19"/>
      <c r="E31" s="19"/>
      <c r="F31" s="19"/>
      <c r="G31" s="29"/>
      <c r="H31" s="8">
        <v>27</v>
      </c>
      <c r="I31" s="20"/>
      <c r="J31" s="19"/>
      <c r="K31" s="19"/>
      <c r="L31" s="30"/>
      <c r="M31" s="19"/>
      <c r="N31" s="29"/>
      <c r="O31" s="8">
        <v>27</v>
      </c>
      <c r="P31" s="20"/>
      <c r="Q31" s="19"/>
      <c r="R31" s="19"/>
      <c r="S31" s="30"/>
      <c r="T31" s="19"/>
      <c r="U31" s="29"/>
      <c r="V31" s="8">
        <v>27</v>
      </c>
      <c r="W31" s="20"/>
      <c r="X31" s="19"/>
      <c r="Y31" s="19"/>
      <c r="Z31" s="19"/>
    </row>
    <row r="32" spans="1:26" ht="15.75" thickBot="1" x14ac:dyDescent="0.3">
      <c r="A32" s="8">
        <v>25</v>
      </c>
      <c r="B32" s="20"/>
      <c r="C32" s="19"/>
      <c r="D32" s="19"/>
      <c r="E32" s="19"/>
      <c r="F32" s="19"/>
      <c r="G32" s="19"/>
      <c r="H32" s="19">
        <v>28</v>
      </c>
      <c r="I32" s="20"/>
      <c r="J32" s="19"/>
      <c r="K32" s="19"/>
      <c r="L32" s="30"/>
      <c r="M32" s="19"/>
      <c r="N32" s="19"/>
      <c r="O32" s="19">
        <v>28</v>
      </c>
      <c r="P32" s="20"/>
      <c r="Q32" s="19"/>
      <c r="R32" s="19"/>
      <c r="S32" s="30"/>
      <c r="T32" s="19"/>
      <c r="U32" s="19"/>
      <c r="V32" s="19">
        <v>28</v>
      </c>
      <c r="W32" s="20"/>
      <c r="X32" s="19"/>
      <c r="Y32" s="19"/>
      <c r="Z32" s="19"/>
    </row>
    <row r="33" spans="1:26" ht="15.75" thickBot="1" x14ac:dyDescent="0.3">
      <c r="A33" s="19">
        <v>26</v>
      </c>
      <c r="B33" s="20"/>
      <c r="C33" s="19"/>
      <c r="D33" s="19"/>
      <c r="E33" s="19"/>
      <c r="F33" s="19"/>
      <c r="G33" s="29"/>
      <c r="H33" s="8">
        <v>29</v>
      </c>
      <c r="I33" s="20"/>
      <c r="J33" s="19"/>
      <c r="K33" s="19"/>
      <c r="L33" s="30"/>
      <c r="M33" s="50"/>
      <c r="N33" s="51"/>
      <c r="O33" s="8">
        <v>29</v>
      </c>
      <c r="P33" s="20"/>
      <c r="Q33" s="19"/>
      <c r="R33" s="19"/>
      <c r="S33" s="30"/>
      <c r="T33" s="50"/>
      <c r="U33" s="29"/>
      <c r="V33" s="8">
        <v>29</v>
      </c>
      <c r="W33" s="20"/>
      <c r="X33" s="19"/>
      <c r="Y33" s="19"/>
      <c r="Z33" s="19"/>
    </row>
    <row r="34" spans="1:26" ht="15.75" thickBot="1" x14ac:dyDescent="0.3">
      <c r="A34" s="8">
        <v>27</v>
      </c>
      <c r="B34" s="20"/>
      <c r="C34" s="19"/>
      <c r="D34" s="19"/>
      <c r="E34" s="19"/>
      <c r="F34" s="50"/>
      <c r="G34" s="28"/>
      <c r="H34" s="19">
        <v>30</v>
      </c>
      <c r="I34" s="20"/>
      <c r="J34" s="19"/>
      <c r="K34" s="19"/>
      <c r="L34" s="30"/>
      <c r="M34" s="19"/>
      <c r="N34" s="19"/>
      <c r="O34" s="19">
        <v>30</v>
      </c>
      <c r="P34" s="20"/>
      <c r="Q34" s="19"/>
      <c r="R34" s="19"/>
      <c r="S34" s="30"/>
      <c r="T34" s="19"/>
      <c r="U34" s="19"/>
      <c r="V34" s="19">
        <v>30</v>
      </c>
      <c r="W34" s="20"/>
      <c r="X34" s="19"/>
      <c r="Y34" s="19"/>
      <c r="Z34" s="19"/>
    </row>
    <row r="35" spans="1:26" ht="15.75" thickBot="1" x14ac:dyDescent="0.3">
      <c r="A35" s="19">
        <v>28</v>
      </c>
      <c r="B35" s="20"/>
      <c r="C35" s="19"/>
      <c r="D35" s="19"/>
      <c r="E35" s="19"/>
      <c r="F35" s="19"/>
      <c r="G35" s="29"/>
      <c r="H35" s="8">
        <v>31</v>
      </c>
      <c r="I35" s="20"/>
      <c r="J35" s="19"/>
      <c r="K35" s="19"/>
      <c r="L35" s="30"/>
      <c r="M35" s="19"/>
      <c r="N35" s="51"/>
      <c r="O35" s="8">
        <v>31</v>
      </c>
      <c r="P35" s="20"/>
      <c r="Q35" s="19"/>
      <c r="R35" s="19"/>
      <c r="S35" s="30"/>
      <c r="T35" s="50"/>
      <c r="U35" s="29"/>
      <c r="V35" s="8">
        <v>31</v>
      </c>
      <c r="W35" s="20"/>
      <c r="X35" s="19"/>
      <c r="Y35" s="19"/>
      <c r="Z35" s="19"/>
    </row>
    <row r="36" spans="1:26" ht="15.75" thickBot="1" x14ac:dyDescent="0.3">
      <c r="A36" s="8">
        <v>29</v>
      </c>
      <c r="B36" s="20"/>
      <c r="C36" s="19"/>
      <c r="D36" s="19"/>
      <c r="E36" s="19"/>
      <c r="F36" s="52"/>
      <c r="G36" s="29"/>
      <c r="H36" s="19">
        <v>32</v>
      </c>
      <c r="I36" s="20"/>
      <c r="J36" s="19"/>
      <c r="K36" s="19"/>
      <c r="L36" s="30"/>
      <c r="M36" s="50"/>
      <c r="N36" s="29"/>
      <c r="O36" s="19">
        <v>32</v>
      </c>
      <c r="P36" s="20"/>
      <c r="Q36" s="19"/>
      <c r="R36" s="19"/>
      <c r="S36" s="30"/>
      <c r="T36" s="19"/>
      <c r="V36" s="19">
        <v>32</v>
      </c>
      <c r="W36" s="20"/>
      <c r="X36" s="19"/>
      <c r="Y36" s="19"/>
      <c r="Z36" s="19"/>
    </row>
    <row r="37" spans="1:26" ht="15.75" thickBot="1" x14ac:dyDescent="0.3">
      <c r="A37" s="19">
        <v>30</v>
      </c>
      <c r="B37" s="20"/>
      <c r="C37" s="19"/>
      <c r="D37" s="19"/>
      <c r="E37" s="19"/>
      <c r="F37" s="19"/>
      <c r="G37"/>
      <c r="H37" s="8">
        <v>33</v>
      </c>
      <c r="I37" s="20"/>
      <c r="J37" s="19"/>
      <c r="K37" s="19"/>
      <c r="L37" s="30"/>
      <c r="M37" s="19"/>
      <c r="N37" s="29"/>
      <c r="O37" s="8">
        <v>33</v>
      </c>
      <c r="P37" s="20"/>
      <c r="Q37" s="19"/>
      <c r="R37" s="19"/>
      <c r="S37" s="30"/>
      <c r="T37" s="19"/>
      <c r="V37" s="8">
        <v>33</v>
      </c>
      <c r="W37" s="20"/>
      <c r="X37" s="19"/>
      <c r="Y37" s="19"/>
      <c r="Z37" s="19"/>
    </row>
    <row r="38" spans="1:26" ht="15.75" thickBot="1" x14ac:dyDescent="0.3">
      <c r="A38" s="8">
        <v>31</v>
      </c>
      <c r="B38" s="20"/>
      <c r="C38" s="19"/>
      <c r="D38" s="19"/>
      <c r="E38" s="19"/>
      <c r="F38" s="19"/>
      <c r="H38" s="19">
        <v>34</v>
      </c>
      <c r="I38" s="20"/>
      <c r="J38" s="19"/>
      <c r="K38" s="19"/>
      <c r="L38" s="30"/>
      <c r="M38" s="19"/>
      <c r="N38" s="29"/>
      <c r="O38" s="19">
        <v>34</v>
      </c>
      <c r="P38" s="20"/>
      <c r="Q38" s="19"/>
      <c r="R38" s="19"/>
      <c r="S38" s="30"/>
      <c r="T38" s="19"/>
      <c r="V38" s="19">
        <v>34</v>
      </c>
      <c r="W38" s="20"/>
      <c r="X38" s="19"/>
      <c r="Y38" s="19"/>
      <c r="Z38" s="19"/>
    </row>
    <row r="39" spans="1:26" ht="15.75" thickBot="1" x14ac:dyDescent="0.3">
      <c r="A39" s="19">
        <v>32</v>
      </c>
      <c r="B39" s="20"/>
      <c r="C39" s="19"/>
      <c r="D39" s="19"/>
      <c r="E39" s="19"/>
      <c r="F39" s="19"/>
      <c r="H39" s="8">
        <v>35</v>
      </c>
      <c r="I39" s="20"/>
      <c r="J39" s="19"/>
      <c r="K39" s="19"/>
      <c r="L39" s="30"/>
      <c r="M39" s="19"/>
      <c r="N39" s="29"/>
      <c r="O39" s="8">
        <v>35</v>
      </c>
      <c r="P39" s="20"/>
      <c r="Q39" s="19"/>
      <c r="R39" s="19"/>
      <c r="S39" s="30"/>
      <c r="T39" s="19"/>
      <c r="V39" s="8">
        <v>35</v>
      </c>
      <c r="W39" s="20"/>
      <c r="X39" s="19"/>
      <c r="Y39" s="19"/>
      <c r="Z39" s="19"/>
    </row>
    <row r="40" spans="1:26" ht="15.75" thickBot="1" x14ac:dyDescent="0.3">
      <c r="A40" s="8">
        <v>33</v>
      </c>
      <c r="B40" s="20"/>
      <c r="C40" s="19"/>
      <c r="D40" s="19"/>
      <c r="E40" s="19"/>
      <c r="F40" s="19"/>
      <c r="H40" s="19">
        <v>36</v>
      </c>
      <c r="I40" s="20"/>
      <c r="J40" s="19"/>
      <c r="K40" s="19"/>
      <c r="L40" s="30"/>
      <c r="M40" s="19"/>
      <c r="N40" s="29"/>
      <c r="O40" s="19">
        <v>36</v>
      </c>
      <c r="P40" s="20"/>
      <c r="Q40" s="19"/>
      <c r="R40" s="19"/>
      <c r="S40" s="30"/>
      <c r="T40" s="19"/>
      <c r="V40" s="19">
        <v>36</v>
      </c>
      <c r="W40" s="20"/>
      <c r="X40" s="19"/>
      <c r="Y40" s="19"/>
      <c r="Z40" s="19"/>
    </row>
    <row r="41" spans="1:26" ht="15.75" thickBot="1" x14ac:dyDescent="0.3">
      <c r="A41" s="19">
        <v>34</v>
      </c>
      <c r="B41" s="20"/>
      <c r="C41" s="19"/>
      <c r="D41" s="19"/>
      <c r="E41" s="19"/>
      <c r="F41" s="19"/>
      <c r="H41" s="8">
        <v>37</v>
      </c>
      <c r="I41" s="20"/>
      <c r="J41" s="19"/>
      <c r="K41" s="19"/>
      <c r="L41" s="30"/>
      <c r="M41" s="19"/>
      <c r="N41" s="29"/>
      <c r="O41" s="8">
        <v>37</v>
      </c>
      <c r="P41" s="20"/>
      <c r="Q41" s="19"/>
      <c r="R41" s="19"/>
      <c r="S41" s="30"/>
      <c r="T41" s="19"/>
      <c r="V41" s="8">
        <v>37</v>
      </c>
      <c r="W41" s="20"/>
      <c r="X41" s="19"/>
      <c r="Y41" s="19"/>
      <c r="Z41" s="19"/>
    </row>
    <row r="42" spans="1:26" ht="15.75" thickBot="1" x14ac:dyDescent="0.3">
      <c r="A42" s="19"/>
      <c r="B42" s="20"/>
      <c r="C42" s="19"/>
      <c r="D42" s="19"/>
      <c r="E42" s="19"/>
      <c r="F42" s="19"/>
      <c r="H42" s="19">
        <v>38</v>
      </c>
      <c r="I42" s="20"/>
      <c r="J42" s="19"/>
      <c r="K42" s="19"/>
      <c r="L42" s="30"/>
      <c r="M42" s="19"/>
      <c r="N42" s="29"/>
      <c r="O42" s="19">
        <v>38</v>
      </c>
      <c r="P42" s="20"/>
      <c r="Q42" s="19"/>
      <c r="R42" s="19"/>
      <c r="S42" s="30"/>
      <c r="T42" s="19"/>
      <c r="V42" s="19">
        <v>38</v>
      </c>
      <c r="W42" s="20"/>
      <c r="X42" s="19"/>
      <c r="Y42" s="19"/>
      <c r="Z42" s="19"/>
    </row>
    <row r="43" spans="1:26" ht="15.75" thickBot="1" x14ac:dyDescent="0.3">
      <c r="A43" s="8">
        <v>35</v>
      </c>
      <c r="B43" s="20"/>
      <c r="C43" s="19"/>
      <c r="D43" s="19"/>
      <c r="E43" s="19"/>
      <c r="F43" s="19"/>
      <c r="H43" s="8">
        <v>39</v>
      </c>
      <c r="I43" s="20"/>
      <c r="J43" s="19">
        <f>SUM(Tableau573511[[#This Row],[QA]]-Tableau5739[[#This Row],[QA]])</f>
        <v>0</v>
      </c>
      <c r="K43" s="19"/>
      <c r="L43" s="31" t="e">
        <f>SUM(Tableau572410[[#This Row],[QA]]/Tableau572410[[#This Row],[Parties]])</f>
        <v>#DIV/0!</v>
      </c>
      <c r="M43" s="19"/>
      <c r="N43" s="29"/>
      <c r="O43" s="8">
        <v>39</v>
      </c>
      <c r="P43" s="20"/>
      <c r="Q43" s="19">
        <f>SUM(Tableau573511[[#This Row],[QA]]-Tableau572410[[#This Row],[QA]])</f>
        <v>0</v>
      </c>
      <c r="R43" s="19"/>
      <c r="S43" s="30" t="e">
        <f t="shared" ref="S43:S46" si="0">SUM(Q43/R43)</f>
        <v>#DIV/0!</v>
      </c>
      <c r="T43" s="19"/>
      <c r="V43" s="8">
        <v>39</v>
      </c>
      <c r="W43" s="20"/>
      <c r="X43" s="19"/>
      <c r="Y43" s="19"/>
      <c r="Z43" s="19"/>
    </row>
    <row r="44" spans="1:26" ht="15.75" thickBot="1" x14ac:dyDescent="0.3">
      <c r="A44" s="19">
        <v>36</v>
      </c>
      <c r="B44" s="20"/>
      <c r="C44" s="19"/>
      <c r="D44" s="19"/>
      <c r="E44" s="19"/>
      <c r="F44" s="19"/>
      <c r="H44" s="19">
        <v>40</v>
      </c>
      <c r="I44" s="20"/>
      <c r="J44" s="19">
        <f>SUM(Tableau573511[[#This Row],[QA]]-Tableau5739[[#This Row],[QA]])</f>
        <v>0</v>
      </c>
      <c r="K44" s="19"/>
      <c r="L44" s="31" t="e">
        <f>SUM(Tableau572410[[#This Row],[QA]]/Tableau572410[[#This Row],[Parties]])</f>
        <v>#DIV/0!</v>
      </c>
      <c r="M44" s="19"/>
      <c r="N44" s="29"/>
      <c r="O44" s="19">
        <v>40</v>
      </c>
      <c r="P44" s="20"/>
      <c r="Q44" s="19">
        <f>SUM(Tableau573511[[#This Row],[QA]]-Tableau572410[[#This Row],[QA]])</f>
        <v>0</v>
      </c>
      <c r="R44" s="19"/>
      <c r="S44" s="30" t="e">
        <f t="shared" si="0"/>
        <v>#DIV/0!</v>
      </c>
      <c r="T44" s="19"/>
      <c r="V44" s="19">
        <v>40</v>
      </c>
      <c r="W44" s="20"/>
      <c r="X44" s="19"/>
      <c r="Y44" s="19"/>
      <c r="Z44" s="19"/>
    </row>
    <row r="45" spans="1:26" ht="15.75" thickBot="1" x14ac:dyDescent="0.3">
      <c r="A45" s="8">
        <v>37</v>
      </c>
      <c r="B45" s="20"/>
      <c r="C45" s="19"/>
      <c r="D45" s="19"/>
      <c r="E45" s="19"/>
      <c r="F45" s="19"/>
      <c r="H45" s="8">
        <v>41</v>
      </c>
      <c r="I45" s="20"/>
      <c r="J45" s="19">
        <f>SUM(Tableau573511[[#This Row],[QA]]-Tableau5739[[#This Row],[QA]])</f>
        <v>0</v>
      </c>
      <c r="K45" s="19"/>
      <c r="L45" s="31" t="e">
        <f>SUM(Tableau572410[[#This Row],[QA]]/Tableau572410[[#This Row],[Parties]])</f>
        <v>#DIV/0!</v>
      </c>
      <c r="M45" s="19"/>
      <c r="N45" s="29"/>
      <c r="O45" s="8">
        <v>41</v>
      </c>
      <c r="P45" s="20"/>
      <c r="Q45" s="19">
        <f>SUM(Tableau573511[[#This Row],[QA]]-Tableau572410[[#This Row],[QA]])</f>
        <v>0</v>
      </c>
      <c r="R45" s="19"/>
      <c r="S45" s="30" t="e">
        <f t="shared" si="0"/>
        <v>#DIV/0!</v>
      </c>
      <c r="T45" s="19"/>
      <c r="V45" s="8">
        <v>41</v>
      </c>
      <c r="W45" s="20"/>
      <c r="X45" s="19"/>
      <c r="Y45" s="19"/>
      <c r="Z45" s="19"/>
    </row>
    <row r="46" spans="1:26" ht="15.75" thickBot="1" x14ac:dyDescent="0.3">
      <c r="A46" s="19">
        <v>38</v>
      </c>
      <c r="B46" s="20"/>
      <c r="C46" s="19"/>
      <c r="D46" s="19"/>
      <c r="E46" s="19"/>
      <c r="F46" s="19"/>
      <c r="H46" s="19">
        <v>42</v>
      </c>
      <c r="I46" s="20"/>
      <c r="J46" s="19">
        <f>SUM(Tableau573511[[#This Row],[QA]]-Tableau5739[[#This Row],[QA]])</f>
        <v>0</v>
      </c>
      <c r="K46" s="19"/>
      <c r="L46" s="31" t="e">
        <f>SUM(Tableau572410[[#This Row],[QA]]/Tableau572410[[#This Row],[Parties]])</f>
        <v>#DIV/0!</v>
      </c>
      <c r="M46" s="19"/>
      <c r="N46" s="29"/>
      <c r="O46" s="19">
        <v>42</v>
      </c>
      <c r="P46" s="20"/>
      <c r="Q46" s="19">
        <f>SUM(Tableau573511[[#This Row],[QA]]-Tableau572410[[#This Row],[QA]])</f>
        <v>0</v>
      </c>
      <c r="R46" s="19"/>
      <c r="S46" s="30" t="e">
        <f t="shared" si="0"/>
        <v>#DIV/0!</v>
      </c>
      <c r="T46" s="19"/>
      <c r="V46" s="19">
        <v>42</v>
      </c>
      <c r="W46" s="20"/>
      <c r="X46" s="19"/>
      <c r="Y46" s="19"/>
      <c r="Z46" s="19"/>
    </row>
    <row r="47" spans="1:26" ht="15.75" thickBot="1" x14ac:dyDescent="0.3">
      <c r="A47" s="8">
        <v>39</v>
      </c>
      <c r="B47" s="20"/>
      <c r="C47" s="19"/>
      <c r="D47" s="19"/>
      <c r="E47" s="19"/>
      <c r="F47" s="19"/>
      <c r="J47" s="25">
        <f>SUM(Tableau572410[QA])</f>
        <v>0</v>
      </c>
      <c r="K47" s="25">
        <f>SUM(Tableau572410[Parties])</f>
        <v>0</v>
      </c>
      <c r="L47" s="26" t="e">
        <f>SUM(J47/K47)</f>
        <v>#DIV/0!</v>
      </c>
      <c r="O47" s="10"/>
      <c r="Q47" s="25">
        <f>SUM(Tableau5724102[QA])</f>
        <v>0</v>
      </c>
      <c r="R47" s="25">
        <f>SUM(Tableau5724102[Parties])</f>
        <v>0</v>
      </c>
      <c r="S47" s="26" t="e">
        <f>SUM(Q47/R47)</f>
        <v>#DIV/0!</v>
      </c>
      <c r="Z47" s="10"/>
    </row>
    <row r="48" spans="1:26" x14ac:dyDescent="0.25">
      <c r="B48" s="23"/>
      <c r="C48" s="22">
        <f>SUBTOTAL(109,Tableau5739[QA])</f>
        <v>0</v>
      </c>
      <c r="D48" s="22">
        <f>SUBTOTAL(109,Tableau5739[Parties])</f>
        <v>0</v>
      </c>
      <c r="E48" s="24" t="e">
        <f>SUM(Tableau5739[[#Totals],[QA]]/Tableau5739[[#Totals],[Parties]])</f>
        <v>#DIV/0!</v>
      </c>
      <c r="F48"/>
      <c r="X48" s="25">
        <f>SUM(X5:X47)</f>
        <v>0</v>
      </c>
      <c r="Y48" s="25">
        <f>SUM(Y5:Y47)</f>
        <v>0</v>
      </c>
      <c r="Z48" s="26" t="e">
        <f>SUM(X48/Y48)</f>
        <v>#DIV/0!</v>
      </c>
    </row>
  </sheetData>
  <mergeCells count="8">
    <mergeCell ref="A1:E1"/>
    <mergeCell ref="H1:L1"/>
    <mergeCell ref="V1:Z1"/>
    <mergeCell ref="A2:E2"/>
    <mergeCell ref="H2:L2"/>
    <mergeCell ref="V2:Z2"/>
    <mergeCell ref="O1:S1"/>
    <mergeCell ref="O2:S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zoomScaleNormal="100" workbookViewId="0">
      <selection activeCell="T36" sqref="T36"/>
    </sheetView>
  </sheetViews>
  <sheetFormatPr baseColWidth="10" defaultRowHeight="15" x14ac:dyDescent="0.25"/>
  <cols>
    <col min="1" max="1" width="9.28515625" style="1" bestFit="1" customWidth="1"/>
    <col min="2" max="2" width="22.85546875" customWidth="1"/>
    <col min="3" max="5" width="9.28515625" style="1" customWidth="1"/>
    <col min="6" max="6" width="5.42578125" customWidth="1"/>
    <col min="7" max="7" width="6.28515625" style="36" customWidth="1"/>
    <col min="8" max="8" width="22.5703125" style="33" customWidth="1"/>
    <col min="9" max="9" width="9.5703125" style="33" bestFit="1" customWidth="1"/>
    <col min="10" max="10" width="9.85546875" style="33" bestFit="1" customWidth="1"/>
    <col min="11" max="11" width="10.140625" style="37" bestFit="1" customWidth="1"/>
    <col min="12" max="12" width="6" customWidth="1"/>
    <col min="13" max="13" width="6.28515625" style="1" customWidth="1"/>
    <col min="14" max="14" width="22.5703125" customWidth="1"/>
    <col min="15" max="17" width="9.42578125" style="36" customWidth="1"/>
  </cols>
  <sheetData>
    <row r="1" spans="1:17" ht="18.75" x14ac:dyDescent="0.3">
      <c r="A1" s="58">
        <v>2024</v>
      </c>
      <c r="B1" s="58"/>
      <c r="C1" s="58"/>
      <c r="D1" s="58"/>
      <c r="E1" s="58"/>
      <c r="G1" s="59">
        <v>2025</v>
      </c>
      <c r="H1" s="59"/>
      <c r="I1" s="59"/>
      <c r="J1" s="59"/>
      <c r="K1" s="59"/>
      <c r="M1" s="58" t="s">
        <v>41</v>
      </c>
      <c r="N1" s="58"/>
      <c r="O1" s="58"/>
      <c r="P1" s="58"/>
      <c r="Q1" s="58"/>
    </row>
    <row r="2" spans="1:17" ht="15.75" thickBot="1" x14ac:dyDescent="0.3">
      <c r="A2" s="2" t="s">
        <v>0</v>
      </c>
      <c r="B2" s="35" t="s">
        <v>1</v>
      </c>
      <c r="C2" s="2" t="s">
        <v>3</v>
      </c>
      <c r="D2" s="2" t="s">
        <v>2</v>
      </c>
      <c r="E2" s="2" t="s">
        <v>4</v>
      </c>
      <c r="F2" s="2"/>
      <c r="G2" s="7" t="s">
        <v>0</v>
      </c>
      <c r="H2" s="3" t="s">
        <v>1</v>
      </c>
      <c r="I2" s="7" t="s">
        <v>3</v>
      </c>
      <c r="J2" s="4" t="s">
        <v>2</v>
      </c>
      <c r="K2" s="5" t="s">
        <v>4</v>
      </c>
      <c r="L2" s="33"/>
      <c r="M2" s="7" t="s">
        <v>0</v>
      </c>
      <c r="N2" s="3" t="s">
        <v>1</v>
      </c>
      <c r="O2" s="7" t="s">
        <v>3</v>
      </c>
      <c r="P2" s="7" t="s">
        <v>2</v>
      </c>
      <c r="Q2" s="7" t="s">
        <v>4</v>
      </c>
    </row>
    <row r="3" spans="1:17" s="11" customFormat="1" ht="15.75" thickBot="1" x14ac:dyDescent="0.3">
      <c r="A3" s="8">
        <v>1</v>
      </c>
      <c r="B3" s="20" t="s">
        <v>16</v>
      </c>
      <c r="C3" s="19">
        <v>2274</v>
      </c>
      <c r="D3" s="19">
        <v>18</v>
      </c>
      <c r="E3" s="19">
        <v>126.33</v>
      </c>
      <c r="F3" s="6"/>
      <c r="G3" s="2">
        <v>1</v>
      </c>
      <c r="H3" s="20"/>
      <c r="I3" s="19"/>
      <c r="J3" s="19"/>
      <c r="K3" s="30" t="e">
        <f>SUM(Tableau6[[#This Row],[QA]]/Tableau6[[#This Row],[Parties]])</f>
        <v>#DIV/0!</v>
      </c>
      <c r="L3" s="7"/>
      <c r="M3" s="8">
        <v>1</v>
      </c>
      <c r="N3" s="20" t="s">
        <v>16</v>
      </c>
      <c r="O3" s="19">
        <v>2274</v>
      </c>
      <c r="P3" s="19">
        <v>18</v>
      </c>
      <c r="Q3" s="19">
        <v>126.33</v>
      </c>
    </row>
    <row r="4" spans="1:17" s="11" customFormat="1" ht="15.75" thickBot="1" x14ac:dyDescent="0.3">
      <c r="A4" s="19">
        <v>2</v>
      </c>
      <c r="B4" s="20" t="s">
        <v>15</v>
      </c>
      <c r="C4" s="19">
        <v>2868</v>
      </c>
      <c r="D4" s="19">
        <v>18</v>
      </c>
      <c r="E4" s="19">
        <v>159.33000000000001</v>
      </c>
      <c r="F4" s="6"/>
      <c r="G4" s="2">
        <v>2</v>
      </c>
      <c r="H4" s="20"/>
      <c r="I4" s="19"/>
      <c r="J4" s="19"/>
      <c r="K4" s="30" t="e">
        <f>SUM(Tableau6[[#This Row],[QA]]/Tableau6[[#This Row],[Parties]])</f>
        <v>#DIV/0!</v>
      </c>
      <c r="L4" s="40"/>
      <c r="M4" s="19">
        <v>2</v>
      </c>
      <c r="N4" s="20" t="s">
        <v>15</v>
      </c>
      <c r="O4" s="19">
        <v>2868</v>
      </c>
      <c r="P4" s="19">
        <v>18</v>
      </c>
      <c r="Q4" s="19">
        <v>159.33000000000001</v>
      </c>
    </row>
    <row r="5" spans="1:17" s="11" customFormat="1" ht="15.75" thickBot="1" x14ac:dyDescent="0.3">
      <c r="A5" s="8">
        <v>3</v>
      </c>
      <c r="B5" s="20" t="s">
        <v>14</v>
      </c>
      <c r="C5" s="19">
        <v>3482</v>
      </c>
      <c r="D5" s="19">
        <v>18</v>
      </c>
      <c r="E5" s="19">
        <v>193.44</v>
      </c>
      <c r="F5" s="6"/>
      <c r="G5" s="2">
        <v>3</v>
      </c>
      <c r="H5" s="20"/>
      <c r="I5" s="19"/>
      <c r="J5" s="19"/>
      <c r="K5" s="30" t="e">
        <f>SUM(Tableau6[[#This Row],[QA]]/Tableau6[[#This Row],[Parties]])</f>
        <v>#DIV/0!</v>
      </c>
      <c r="L5" s="7"/>
      <c r="M5" s="8">
        <v>3</v>
      </c>
      <c r="N5" s="20" t="s">
        <v>14</v>
      </c>
      <c r="O5" s="19">
        <v>3482</v>
      </c>
      <c r="P5" s="19">
        <v>18</v>
      </c>
      <c r="Q5" s="19">
        <v>193.44</v>
      </c>
    </row>
    <row r="6" spans="1:17" s="16" customFormat="1" ht="15.75" thickBot="1" x14ac:dyDescent="0.3">
      <c r="A6" s="47"/>
      <c r="B6" s="20" t="s">
        <v>5</v>
      </c>
      <c r="C6" s="19">
        <v>4178</v>
      </c>
      <c r="D6" s="19">
        <v>24</v>
      </c>
      <c r="E6" s="19">
        <v>174.08</v>
      </c>
      <c r="F6" s="6"/>
      <c r="G6" s="2">
        <v>4</v>
      </c>
      <c r="H6" s="20"/>
      <c r="I6" s="19"/>
      <c r="J6" s="19"/>
      <c r="K6" s="30" t="e">
        <f>SUM(Tableau6[[#This Row],[QA]]/Tableau6[[#This Row],[Parties]])</f>
        <v>#DIV/0!</v>
      </c>
      <c r="L6" s="41"/>
      <c r="M6" s="19">
        <v>4</v>
      </c>
      <c r="N6" s="20" t="s">
        <v>5</v>
      </c>
      <c r="O6" s="19">
        <v>4178</v>
      </c>
      <c r="P6" s="19">
        <v>24</v>
      </c>
      <c r="Q6" s="19">
        <v>174.08</v>
      </c>
    </row>
    <row r="7" spans="1:17" s="11" customFormat="1" ht="15.75" thickBot="1" x14ac:dyDescent="0.3">
      <c r="A7" s="19">
        <v>4</v>
      </c>
      <c r="B7" s="20" t="s">
        <v>38</v>
      </c>
      <c r="C7" s="19">
        <v>1055</v>
      </c>
      <c r="D7" s="19">
        <v>6</v>
      </c>
      <c r="E7" s="19">
        <v>175.83</v>
      </c>
      <c r="F7" s="6"/>
      <c r="G7" s="2">
        <v>5</v>
      </c>
      <c r="H7" s="20"/>
      <c r="I7" s="19"/>
      <c r="J7" s="19"/>
      <c r="K7" s="30" t="e">
        <f>SUM(Tableau6[[#This Row],[QA]]/Tableau6[[#This Row],[Parties]])</f>
        <v>#DIV/0!</v>
      </c>
      <c r="L7" s="7"/>
      <c r="M7" s="8">
        <v>5</v>
      </c>
      <c r="N7" s="20" t="s">
        <v>38</v>
      </c>
      <c r="O7" s="19">
        <v>1055</v>
      </c>
      <c r="P7" s="19">
        <v>6</v>
      </c>
      <c r="Q7" s="19">
        <v>175.83</v>
      </c>
    </row>
    <row r="8" spans="1:17" s="11" customFormat="1" ht="15.75" thickBot="1" x14ac:dyDescent="0.3">
      <c r="A8" s="8">
        <v>5</v>
      </c>
      <c r="B8" s="20" t="s">
        <v>26</v>
      </c>
      <c r="C8" s="19">
        <v>926</v>
      </c>
      <c r="D8" s="19">
        <v>6</v>
      </c>
      <c r="E8" s="19">
        <v>154.33000000000001</v>
      </c>
      <c r="F8" s="6"/>
      <c r="G8" s="2">
        <v>6</v>
      </c>
      <c r="H8" s="20"/>
      <c r="I8" s="19"/>
      <c r="J8" s="19"/>
      <c r="K8" s="30" t="e">
        <f>SUM(Tableau6[[#This Row],[QA]]/Tableau6[[#This Row],[Parties]])</f>
        <v>#DIV/0!</v>
      </c>
      <c r="L8" s="40"/>
      <c r="M8" s="19">
        <v>6</v>
      </c>
      <c r="N8" s="20" t="s">
        <v>26</v>
      </c>
      <c r="O8" s="19">
        <v>926</v>
      </c>
      <c r="P8" s="19">
        <v>6</v>
      </c>
      <c r="Q8" s="19">
        <v>154.33000000000001</v>
      </c>
    </row>
    <row r="9" spans="1:17" s="11" customFormat="1" ht="15.75" thickBot="1" x14ac:dyDescent="0.3">
      <c r="A9" s="19">
        <v>6</v>
      </c>
      <c r="B9" s="20" t="s">
        <v>6</v>
      </c>
      <c r="C9" s="19">
        <v>4374</v>
      </c>
      <c r="D9" s="19">
        <v>24</v>
      </c>
      <c r="E9" s="19">
        <v>182.25</v>
      </c>
      <c r="F9" s="6"/>
      <c r="G9" s="2">
        <v>7</v>
      </c>
      <c r="H9" s="20"/>
      <c r="I9" s="19"/>
      <c r="J9" s="19"/>
      <c r="K9" s="30" t="e">
        <f>SUM(Tableau6[[#This Row],[QA]]/Tableau6[[#This Row],[Parties]])</f>
        <v>#DIV/0!</v>
      </c>
      <c r="L9" s="7"/>
      <c r="M9" s="8">
        <v>7</v>
      </c>
      <c r="N9" s="20" t="s">
        <v>6</v>
      </c>
      <c r="O9" s="19">
        <v>4374</v>
      </c>
      <c r="P9" s="19">
        <v>24</v>
      </c>
      <c r="Q9" s="19">
        <v>182.25</v>
      </c>
    </row>
    <row r="10" spans="1:17" s="11" customFormat="1" ht="15.75" thickBot="1" x14ac:dyDescent="0.3">
      <c r="A10" s="8">
        <v>7</v>
      </c>
      <c r="B10" s="20" t="s">
        <v>50</v>
      </c>
      <c r="C10" s="19">
        <v>843</v>
      </c>
      <c r="D10" s="19">
        <v>6</v>
      </c>
      <c r="E10" s="19">
        <v>140.5</v>
      </c>
      <c r="F10" s="6"/>
      <c r="G10" s="2">
        <v>8</v>
      </c>
      <c r="H10" s="20"/>
      <c r="I10" s="19"/>
      <c r="J10" s="19"/>
      <c r="K10" s="30" t="e">
        <f>SUM(Tableau6[[#This Row],[QA]]/Tableau6[[#This Row],[Parties]])</f>
        <v>#DIV/0!</v>
      </c>
      <c r="L10" s="40"/>
      <c r="M10" s="19">
        <v>8</v>
      </c>
      <c r="N10" s="20" t="s">
        <v>50</v>
      </c>
      <c r="O10" s="19">
        <v>843</v>
      </c>
      <c r="P10" s="19">
        <v>6</v>
      </c>
      <c r="Q10" s="19">
        <v>140.5</v>
      </c>
    </row>
    <row r="11" spans="1:17" s="11" customFormat="1" ht="15.75" thickBot="1" x14ac:dyDescent="0.3">
      <c r="A11" s="19">
        <v>8</v>
      </c>
      <c r="B11" s="20" t="s">
        <v>13</v>
      </c>
      <c r="C11" s="19">
        <v>2966</v>
      </c>
      <c r="D11" s="19">
        <v>18</v>
      </c>
      <c r="E11" s="19">
        <v>164.78</v>
      </c>
      <c r="F11" s="6"/>
      <c r="G11" s="2">
        <v>9</v>
      </c>
      <c r="H11" s="20"/>
      <c r="I11" s="19"/>
      <c r="J11" s="19"/>
      <c r="K11" s="30" t="e">
        <f>SUM(Tableau6[[#This Row],[QA]]/Tableau6[[#This Row],[Parties]])</f>
        <v>#DIV/0!</v>
      </c>
      <c r="L11" s="7"/>
      <c r="M11" s="8">
        <v>9</v>
      </c>
      <c r="N11" s="20" t="s">
        <v>13</v>
      </c>
      <c r="O11" s="19">
        <v>2966</v>
      </c>
      <c r="P11" s="19">
        <v>18</v>
      </c>
      <c r="Q11" s="19">
        <v>164.78</v>
      </c>
    </row>
    <row r="12" spans="1:17" s="11" customFormat="1" ht="15.75" thickBot="1" x14ac:dyDescent="0.3">
      <c r="A12" s="8">
        <v>9</v>
      </c>
      <c r="B12" s="20" t="s">
        <v>34</v>
      </c>
      <c r="C12" s="19">
        <v>4327</v>
      </c>
      <c r="D12" s="19">
        <v>24</v>
      </c>
      <c r="E12" s="19">
        <v>180.29</v>
      </c>
      <c r="F12" s="6"/>
      <c r="G12" s="2">
        <v>10</v>
      </c>
      <c r="H12" s="20"/>
      <c r="I12" s="19"/>
      <c r="J12" s="19"/>
      <c r="K12" s="30" t="e">
        <f>SUM(Tableau6[[#This Row],[QA]]/Tableau6[[#This Row],[Parties]])</f>
        <v>#DIV/0!</v>
      </c>
      <c r="L12" s="40"/>
      <c r="M12" s="19">
        <v>10</v>
      </c>
      <c r="N12" s="20" t="s">
        <v>34</v>
      </c>
      <c r="O12" s="19">
        <v>4327</v>
      </c>
      <c r="P12" s="19">
        <v>24</v>
      </c>
      <c r="Q12" s="19">
        <v>180.29</v>
      </c>
    </row>
    <row r="13" spans="1:17" s="11" customFormat="1" ht="15.75" thickBot="1" x14ac:dyDescent="0.3">
      <c r="A13" s="19">
        <v>10</v>
      </c>
      <c r="B13" s="20" t="s">
        <v>53</v>
      </c>
      <c r="C13" s="19">
        <v>3329</v>
      </c>
      <c r="D13" s="19">
        <v>24</v>
      </c>
      <c r="E13" s="19">
        <v>138.71</v>
      </c>
      <c r="F13" s="6"/>
      <c r="G13" s="2">
        <v>11</v>
      </c>
      <c r="H13" s="20"/>
      <c r="I13" s="19"/>
      <c r="J13" s="19"/>
      <c r="K13" s="30" t="e">
        <f>SUM(Tableau6[[#This Row],[QA]]/Tableau6[[#This Row],[Parties]])</f>
        <v>#DIV/0!</v>
      </c>
      <c r="L13" s="7"/>
      <c r="M13" s="8">
        <v>11</v>
      </c>
      <c r="N13" s="20" t="s">
        <v>53</v>
      </c>
      <c r="O13" s="19">
        <v>3329</v>
      </c>
      <c r="P13" s="19">
        <v>24</v>
      </c>
      <c r="Q13" s="19">
        <v>138.71</v>
      </c>
    </row>
    <row r="14" spans="1:17" s="11" customFormat="1" ht="15.75" thickBot="1" x14ac:dyDescent="0.3">
      <c r="A14" s="8">
        <v>11</v>
      </c>
      <c r="B14" s="20" t="s">
        <v>33</v>
      </c>
      <c r="C14" s="19">
        <v>3003</v>
      </c>
      <c r="D14" s="19">
        <v>18</v>
      </c>
      <c r="E14" s="19">
        <v>166.83</v>
      </c>
      <c r="F14" s="6"/>
      <c r="G14" s="2">
        <v>12</v>
      </c>
      <c r="H14" s="20"/>
      <c r="I14" s="19"/>
      <c r="J14" s="19"/>
      <c r="K14" s="30" t="e">
        <f>SUM(Tableau6[[#This Row],[QA]]/Tableau6[[#This Row],[Parties]])</f>
        <v>#DIV/0!</v>
      </c>
      <c r="L14" s="40"/>
      <c r="M14" s="19">
        <v>12</v>
      </c>
      <c r="N14" s="20" t="s">
        <v>33</v>
      </c>
      <c r="O14" s="19">
        <v>3003</v>
      </c>
      <c r="P14" s="19">
        <v>18</v>
      </c>
      <c r="Q14" s="19">
        <v>166.83</v>
      </c>
    </row>
    <row r="15" spans="1:17" s="11" customFormat="1" ht="15.75" thickBot="1" x14ac:dyDescent="0.3">
      <c r="A15" s="19">
        <v>12</v>
      </c>
      <c r="B15" s="20" t="s">
        <v>36</v>
      </c>
      <c r="C15" s="19">
        <v>2003</v>
      </c>
      <c r="D15" s="19">
        <v>12</v>
      </c>
      <c r="E15" s="19">
        <v>166.92</v>
      </c>
      <c r="F15" s="6"/>
      <c r="G15" s="2">
        <v>13</v>
      </c>
      <c r="H15" s="20"/>
      <c r="I15" s="19"/>
      <c r="J15" s="19"/>
      <c r="K15" s="30" t="e">
        <f>SUM(Tableau6[[#This Row],[QA]]/Tableau6[[#This Row],[Parties]])</f>
        <v>#DIV/0!</v>
      </c>
      <c r="L15" s="7"/>
      <c r="M15" s="8">
        <v>13</v>
      </c>
      <c r="N15" s="20" t="s">
        <v>36</v>
      </c>
      <c r="O15" s="19">
        <v>2003</v>
      </c>
      <c r="P15" s="19">
        <v>12</v>
      </c>
      <c r="Q15" s="19">
        <v>166.92</v>
      </c>
    </row>
    <row r="16" spans="1:17" s="11" customFormat="1" ht="15.75" thickBot="1" x14ac:dyDescent="0.3">
      <c r="A16" s="8">
        <v>13</v>
      </c>
      <c r="B16" s="20" t="s">
        <v>12</v>
      </c>
      <c r="C16" s="19">
        <v>3319</v>
      </c>
      <c r="D16" s="19">
        <v>18</v>
      </c>
      <c r="E16" s="19">
        <v>184.39</v>
      </c>
      <c r="F16" s="6"/>
      <c r="G16" s="2">
        <v>14</v>
      </c>
      <c r="H16" s="20"/>
      <c r="I16" s="19"/>
      <c r="J16" s="19"/>
      <c r="K16" s="30" t="e">
        <f>SUM(Tableau6[[#This Row],[QA]]/Tableau6[[#This Row],[Parties]])</f>
        <v>#DIV/0!</v>
      </c>
      <c r="L16" s="40"/>
      <c r="M16" s="19">
        <v>14</v>
      </c>
      <c r="N16" s="20" t="s">
        <v>12</v>
      </c>
      <c r="O16" s="19">
        <v>3319</v>
      </c>
      <c r="P16" s="19">
        <v>18</v>
      </c>
      <c r="Q16" s="19">
        <v>184.39</v>
      </c>
    </row>
    <row r="17" spans="1:17" s="11" customFormat="1" ht="15.75" thickBot="1" x14ac:dyDescent="0.3">
      <c r="A17" s="19">
        <v>14</v>
      </c>
      <c r="B17" s="20" t="s">
        <v>42</v>
      </c>
      <c r="C17" s="19">
        <v>2010</v>
      </c>
      <c r="D17" s="19">
        <v>12</v>
      </c>
      <c r="E17" s="19">
        <v>167.5</v>
      </c>
      <c r="F17" s="6"/>
      <c r="G17" s="2">
        <v>15</v>
      </c>
      <c r="H17" s="20"/>
      <c r="I17" s="19"/>
      <c r="J17" s="19"/>
      <c r="K17" s="30" t="e">
        <f>SUM(Tableau6[[#This Row],[QA]]/Tableau6[[#This Row],[Parties]])</f>
        <v>#DIV/0!</v>
      </c>
      <c r="L17" s="7"/>
      <c r="M17" s="8">
        <v>15</v>
      </c>
      <c r="N17" s="20" t="s">
        <v>42</v>
      </c>
      <c r="O17" s="19">
        <v>2010</v>
      </c>
      <c r="P17" s="19">
        <v>12</v>
      </c>
      <c r="Q17" s="19">
        <v>167.5</v>
      </c>
    </row>
    <row r="18" spans="1:17" s="11" customFormat="1" ht="15.75" thickBot="1" x14ac:dyDescent="0.3">
      <c r="A18" s="8">
        <v>15</v>
      </c>
      <c r="B18" s="20" t="s">
        <v>18</v>
      </c>
      <c r="C18" s="19">
        <v>2273</v>
      </c>
      <c r="D18" s="19">
        <v>18</v>
      </c>
      <c r="E18" s="19">
        <v>126.28</v>
      </c>
      <c r="F18" s="6"/>
      <c r="G18" s="2">
        <v>16</v>
      </c>
      <c r="H18" s="20"/>
      <c r="I18" s="19"/>
      <c r="J18" s="19"/>
      <c r="K18" s="30" t="e">
        <f>SUM(Tableau6[[#This Row],[QA]]/Tableau6[[#This Row],[Parties]])</f>
        <v>#DIV/0!</v>
      </c>
      <c r="L18" s="40"/>
      <c r="M18" s="19">
        <v>16</v>
      </c>
      <c r="N18" s="20" t="s">
        <v>18</v>
      </c>
      <c r="O18" s="19">
        <v>2273</v>
      </c>
      <c r="P18" s="19">
        <v>18</v>
      </c>
      <c r="Q18" s="19">
        <v>126.28</v>
      </c>
    </row>
    <row r="19" spans="1:17" s="11" customFormat="1" ht="15.75" thickBot="1" x14ac:dyDescent="0.3">
      <c r="A19" s="19">
        <v>16</v>
      </c>
      <c r="B19" s="20" t="s">
        <v>49</v>
      </c>
      <c r="C19" s="19">
        <v>2208</v>
      </c>
      <c r="D19" s="19">
        <v>12</v>
      </c>
      <c r="E19" s="19">
        <v>184</v>
      </c>
      <c r="F19" s="6"/>
      <c r="G19" s="2">
        <v>17</v>
      </c>
      <c r="H19" s="20"/>
      <c r="I19" s="19"/>
      <c r="J19" s="19"/>
      <c r="K19" s="30" t="e">
        <f>SUM(Tableau6[[#This Row],[QA]]/Tableau6[[#This Row],[Parties]])</f>
        <v>#DIV/0!</v>
      </c>
      <c r="L19" s="7"/>
      <c r="M19" s="8">
        <v>17</v>
      </c>
      <c r="N19" s="20" t="s">
        <v>49</v>
      </c>
      <c r="O19" s="19">
        <v>2208</v>
      </c>
      <c r="P19" s="19">
        <v>12</v>
      </c>
      <c r="Q19" s="19">
        <v>184</v>
      </c>
    </row>
    <row r="20" spans="1:17" s="11" customFormat="1" ht="15.75" thickBot="1" x14ac:dyDescent="0.3">
      <c r="A20" s="8">
        <v>17</v>
      </c>
      <c r="B20" s="20" t="s">
        <v>24</v>
      </c>
      <c r="C20" s="19">
        <v>2642</v>
      </c>
      <c r="D20" s="19">
        <v>18</v>
      </c>
      <c r="E20" s="19">
        <v>146.78</v>
      </c>
      <c r="F20" s="6"/>
      <c r="G20" s="2">
        <v>18</v>
      </c>
      <c r="H20" s="20"/>
      <c r="I20" s="19"/>
      <c r="J20" s="19"/>
      <c r="K20" s="30" t="e">
        <f>SUM(Tableau6[[#This Row],[QA]]/Tableau6[[#This Row],[Parties]])</f>
        <v>#DIV/0!</v>
      </c>
      <c r="L20" s="40"/>
      <c r="M20" s="19">
        <v>18</v>
      </c>
      <c r="N20" s="20" t="s">
        <v>24</v>
      </c>
      <c r="O20" s="19">
        <v>2642</v>
      </c>
      <c r="P20" s="19">
        <v>18</v>
      </c>
      <c r="Q20" s="19">
        <v>146.78</v>
      </c>
    </row>
    <row r="21" spans="1:17" s="11" customFormat="1" ht="15.75" thickBot="1" x14ac:dyDescent="0.3">
      <c r="A21" s="19">
        <v>18</v>
      </c>
      <c r="B21" s="20" t="s">
        <v>51</v>
      </c>
      <c r="C21" s="19">
        <v>961</v>
      </c>
      <c r="D21" s="19">
        <v>6</v>
      </c>
      <c r="E21" s="19">
        <v>160.16999999999999</v>
      </c>
      <c r="F21" s="6"/>
      <c r="G21" s="2">
        <v>19</v>
      </c>
      <c r="H21" s="20"/>
      <c r="I21" s="19"/>
      <c r="J21" s="19"/>
      <c r="K21" s="30" t="e">
        <f>SUM(Tableau6[[#This Row],[QA]]/Tableau6[[#This Row],[Parties]])</f>
        <v>#DIV/0!</v>
      </c>
      <c r="L21" s="7"/>
      <c r="M21" s="8">
        <v>19</v>
      </c>
      <c r="N21" s="20" t="s">
        <v>51</v>
      </c>
      <c r="O21" s="19">
        <v>961</v>
      </c>
      <c r="P21" s="19">
        <v>6</v>
      </c>
      <c r="Q21" s="19">
        <v>160.16999999999999</v>
      </c>
    </row>
    <row r="22" spans="1:17" s="11" customFormat="1" ht="15.75" thickBot="1" x14ac:dyDescent="0.3">
      <c r="A22" s="8">
        <v>19</v>
      </c>
      <c r="B22" s="20" t="s">
        <v>39</v>
      </c>
      <c r="C22" s="19">
        <v>1915</v>
      </c>
      <c r="D22" s="19">
        <v>12</v>
      </c>
      <c r="E22" s="19">
        <v>159.58000000000001</v>
      </c>
      <c r="F22" s="6"/>
      <c r="G22" s="2">
        <v>20</v>
      </c>
      <c r="H22" s="20"/>
      <c r="I22" s="19"/>
      <c r="J22" s="19"/>
      <c r="K22" s="30" t="e">
        <f>SUM(Tableau6[[#This Row],[QA]]/Tableau6[[#This Row],[Parties]])</f>
        <v>#DIV/0!</v>
      </c>
      <c r="L22" s="40"/>
      <c r="M22" s="19">
        <v>20</v>
      </c>
      <c r="N22" s="20" t="s">
        <v>39</v>
      </c>
      <c r="O22" s="19">
        <v>1915</v>
      </c>
      <c r="P22" s="19">
        <v>12</v>
      </c>
      <c r="Q22" s="19">
        <v>159.58000000000001</v>
      </c>
    </row>
    <row r="23" spans="1:17" s="32" customFormat="1" ht="15.75" thickBot="1" x14ac:dyDescent="0.3">
      <c r="A23" s="19">
        <v>20</v>
      </c>
      <c r="B23" s="20" t="s">
        <v>29</v>
      </c>
      <c r="C23" s="19">
        <v>4260</v>
      </c>
      <c r="D23" s="19">
        <v>24</v>
      </c>
      <c r="E23" s="19">
        <v>177.5</v>
      </c>
      <c r="F23" s="6"/>
      <c r="G23" s="2">
        <v>21</v>
      </c>
      <c r="H23" s="20"/>
      <c r="I23" s="19"/>
      <c r="J23" s="19"/>
      <c r="K23" s="30" t="e">
        <f>SUM(Tableau6[[#This Row],[QA]]/Tableau6[[#This Row],[Parties]])</f>
        <v>#DIV/0!</v>
      </c>
      <c r="L23" s="7"/>
      <c r="M23" s="8">
        <v>21</v>
      </c>
      <c r="N23" s="20" t="s">
        <v>29</v>
      </c>
      <c r="O23" s="19">
        <v>4260</v>
      </c>
      <c r="P23" s="19">
        <v>24</v>
      </c>
      <c r="Q23" s="19">
        <v>177.5</v>
      </c>
    </row>
    <row r="24" spans="1:17" s="32" customFormat="1" ht="15.75" thickBot="1" x14ac:dyDescent="0.3">
      <c r="A24" s="8">
        <v>21</v>
      </c>
      <c r="B24" s="20" t="s">
        <v>23</v>
      </c>
      <c r="C24" s="19">
        <v>969</v>
      </c>
      <c r="D24" s="19">
        <v>6</v>
      </c>
      <c r="E24" s="19">
        <v>161.5</v>
      </c>
      <c r="F24" s="6"/>
      <c r="G24" s="2">
        <v>22</v>
      </c>
      <c r="H24" s="20"/>
      <c r="I24" s="19"/>
      <c r="J24" s="19"/>
      <c r="K24" s="30" t="e">
        <f>SUM(Tableau6[[#This Row],[QA]]/Tableau6[[#This Row],[Parties]])</f>
        <v>#DIV/0!</v>
      </c>
      <c r="L24" s="40"/>
      <c r="M24" s="19">
        <v>22</v>
      </c>
      <c r="N24" s="20" t="s">
        <v>23</v>
      </c>
      <c r="O24" s="19">
        <v>969</v>
      </c>
      <c r="P24" s="19">
        <v>6</v>
      </c>
      <c r="Q24" s="19">
        <v>161.5</v>
      </c>
    </row>
    <row r="25" spans="1:17" s="32" customFormat="1" ht="15.75" thickBot="1" x14ac:dyDescent="0.3">
      <c r="A25" s="19">
        <v>22</v>
      </c>
      <c r="B25" s="20" t="s">
        <v>54</v>
      </c>
      <c r="C25" s="19">
        <v>879</v>
      </c>
      <c r="D25" s="19">
        <v>6</v>
      </c>
      <c r="E25" s="19">
        <v>146.5</v>
      </c>
      <c r="F25" s="6"/>
      <c r="G25" s="2">
        <v>23</v>
      </c>
      <c r="H25" s="20"/>
      <c r="I25" s="19"/>
      <c r="J25" s="19"/>
      <c r="K25" s="30" t="e">
        <f>SUM(Tableau6[[#This Row],[QA]]/Tableau6[[#This Row],[Parties]])</f>
        <v>#DIV/0!</v>
      </c>
      <c r="L25" s="7"/>
      <c r="M25" s="8">
        <v>23</v>
      </c>
      <c r="N25" s="20" t="s">
        <v>54</v>
      </c>
      <c r="O25" s="19">
        <v>879</v>
      </c>
      <c r="P25" s="19">
        <v>6</v>
      </c>
      <c r="Q25" s="19">
        <v>146.5</v>
      </c>
    </row>
    <row r="26" spans="1:17" s="32" customFormat="1" ht="15.75" thickBot="1" x14ac:dyDescent="0.3">
      <c r="A26" s="8">
        <v>23</v>
      </c>
      <c r="B26" s="20" t="s">
        <v>40</v>
      </c>
      <c r="C26" s="19">
        <v>1828</v>
      </c>
      <c r="D26" s="19">
        <v>12</v>
      </c>
      <c r="E26" s="19">
        <v>152.33000000000001</v>
      </c>
      <c r="F26" s="6"/>
      <c r="G26" s="2">
        <v>24</v>
      </c>
      <c r="H26" s="20"/>
      <c r="I26" s="19"/>
      <c r="J26" s="19"/>
      <c r="K26" s="30" t="e">
        <f>SUM(Tableau6[[#This Row],[QA]]/Tableau6[[#This Row],[Parties]])</f>
        <v>#DIV/0!</v>
      </c>
      <c r="L26" s="40"/>
      <c r="M26" s="19">
        <v>24</v>
      </c>
      <c r="N26" s="20" t="s">
        <v>40</v>
      </c>
      <c r="O26" s="19">
        <v>1828</v>
      </c>
      <c r="P26" s="19">
        <v>12</v>
      </c>
      <c r="Q26" s="19">
        <v>152.33000000000001</v>
      </c>
    </row>
    <row r="27" spans="1:17" ht="15.75" thickBot="1" x14ac:dyDescent="0.3">
      <c r="A27" s="19">
        <v>24</v>
      </c>
      <c r="B27" s="20" t="s">
        <v>20</v>
      </c>
      <c r="C27" s="19">
        <v>3137</v>
      </c>
      <c r="D27" s="19">
        <v>24</v>
      </c>
      <c r="E27" s="19">
        <v>130.71</v>
      </c>
      <c r="F27" s="6"/>
      <c r="G27" s="2">
        <v>25</v>
      </c>
      <c r="H27" s="20"/>
      <c r="I27" s="19"/>
      <c r="J27" s="19"/>
      <c r="K27" s="30" t="e">
        <f>SUM(Tableau6[[#This Row],[QA]]/Tableau6[[#This Row],[Parties]])</f>
        <v>#DIV/0!</v>
      </c>
      <c r="L27" s="7"/>
      <c r="M27" s="8">
        <v>25</v>
      </c>
      <c r="N27" s="20" t="s">
        <v>20</v>
      </c>
      <c r="O27" s="19">
        <v>3137</v>
      </c>
      <c r="P27" s="19">
        <v>24</v>
      </c>
      <c r="Q27" s="19">
        <v>130.71</v>
      </c>
    </row>
    <row r="28" spans="1:17" ht="15.75" thickBot="1" x14ac:dyDescent="0.3">
      <c r="A28" s="8">
        <v>25</v>
      </c>
      <c r="B28" s="20" t="s">
        <v>30</v>
      </c>
      <c r="C28" s="19">
        <v>921</v>
      </c>
      <c r="D28" s="19">
        <v>6</v>
      </c>
      <c r="E28" s="19">
        <v>153.5</v>
      </c>
      <c r="F28" s="6"/>
      <c r="G28" s="2">
        <v>26</v>
      </c>
      <c r="H28" s="20"/>
      <c r="I28" s="19"/>
      <c r="J28" s="19"/>
      <c r="K28" s="30" t="e">
        <f>SUM(Tableau6[[#This Row],[QA]]/Tableau6[[#This Row],[Parties]])</f>
        <v>#DIV/0!</v>
      </c>
      <c r="L28" s="40"/>
      <c r="M28" s="19">
        <v>26</v>
      </c>
      <c r="N28" s="20" t="s">
        <v>30</v>
      </c>
      <c r="O28" s="19">
        <v>921</v>
      </c>
      <c r="P28" s="19">
        <v>6</v>
      </c>
      <c r="Q28" s="19">
        <v>153.5</v>
      </c>
    </row>
    <row r="29" spans="1:17" ht="15.75" thickBot="1" x14ac:dyDescent="0.3">
      <c r="A29" s="19">
        <v>26</v>
      </c>
      <c r="B29" s="20" t="s">
        <v>19</v>
      </c>
      <c r="C29" s="19">
        <v>2777</v>
      </c>
      <c r="D29" s="19">
        <v>18</v>
      </c>
      <c r="E29" s="19">
        <v>154.28</v>
      </c>
      <c r="F29" s="6"/>
      <c r="G29" s="2">
        <v>27</v>
      </c>
      <c r="H29" s="20"/>
      <c r="I29" s="19"/>
      <c r="J29" s="19"/>
      <c r="K29" s="30" t="e">
        <f>SUM(Tableau6[[#This Row],[QA]]/Tableau6[[#This Row],[Parties]])</f>
        <v>#DIV/0!</v>
      </c>
      <c r="L29" s="7"/>
      <c r="M29" s="8">
        <v>27</v>
      </c>
      <c r="N29" s="20" t="s">
        <v>19</v>
      </c>
      <c r="O29" s="19">
        <v>2777</v>
      </c>
      <c r="P29" s="19">
        <v>18</v>
      </c>
      <c r="Q29" s="19">
        <v>154.28</v>
      </c>
    </row>
    <row r="30" spans="1:17" ht="15.75" thickBot="1" x14ac:dyDescent="0.3">
      <c r="A30" s="8">
        <v>27</v>
      </c>
      <c r="B30" s="20" t="s">
        <v>27</v>
      </c>
      <c r="C30" s="19">
        <v>2243</v>
      </c>
      <c r="D30" s="19">
        <v>12</v>
      </c>
      <c r="E30" s="19">
        <v>186.92</v>
      </c>
      <c r="F30" s="6"/>
      <c r="G30" s="2">
        <v>28</v>
      </c>
      <c r="H30" s="20"/>
      <c r="I30" s="19"/>
      <c r="J30" s="19"/>
      <c r="K30" s="30" t="e">
        <f>SUM(Tableau6[[#This Row],[QA]]/Tableau6[[#This Row],[Parties]])</f>
        <v>#DIV/0!</v>
      </c>
      <c r="L30" s="40"/>
      <c r="M30" s="19">
        <v>28</v>
      </c>
      <c r="N30" s="20" t="s">
        <v>27</v>
      </c>
      <c r="O30" s="19">
        <v>2243</v>
      </c>
      <c r="P30" s="19">
        <v>12</v>
      </c>
      <c r="Q30" s="19">
        <v>186.92</v>
      </c>
    </row>
    <row r="31" spans="1:17" ht="15.75" thickBot="1" x14ac:dyDescent="0.3">
      <c r="A31" s="19">
        <v>28</v>
      </c>
      <c r="B31" s="20" t="s">
        <v>52</v>
      </c>
      <c r="C31" s="19">
        <v>1655</v>
      </c>
      <c r="D31" s="19">
        <v>12</v>
      </c>
      <c r="E31" s="19">
        <v>137.91999999999999</v>
      </c>
      <c r="F31" s="6"/>
      <c r="G31" s="2">
        <v>29</v>
      </c>
      <c r="H31" s="20"/>
      <c r="I31" s="19"/>
      <c r="J31" s="19"/>
      <c r="K31" s="30" t="e">
        <f>SUM(Tableau6[[#This Row],[QA]]/Tableau6[[#This Row],[Parties]])</f>
        <v>#DIV/0!</v>
      </c>
      <c r="L31" s="7"/>
      <c r="M31" s="8">
        <v>29</v>
      </c>
      <c r="N31" s="20" t="s">
        <v>52</v>
      </c>
      <c r="O31" s="19">
        <v>1655</v>
      </c>
      <c r="P31" s="19">
        <v>12</v>
      </c>
      <c r="Q31" s="19">
        <v>137.91999999999999</v>
      </c>
    </row>
    <row r="32" spans="1:17" ht="15.75" thickBot="1" x14ac:dyDescent="0.3">
      <c r="A32" s="8">
        <v>29</v>
      </c>
      <c r="B32" s="20" t="s">
        <v>28</v>
      </c>
      <c r="C32" s="19">
        <v>2975</v>
      </c>
      <c r="D32" s="19">
        <v>18</v>
      </c>
      <c r="E32" s="19">
        <v>165.28</v>
      </c>
      <c r="F32" s="6"/>
      <c r="G32" s="2">
        <v>30</v>
      </c>
      <c r="H32" s="20"/>
      <c r="I32" s="19"/>
      <c r="J32" s="19"/>
      <c r="K32" s="30" t="e">
        <f>SUM(Tableau6[[#This Row],[QA]]/Tableau6[[#This Row],[Parties]])</f>
        <v>#DIV/0!</v>
      </c>
      <c r="L32" s="40"/>
      <c r="M32" s="19">
        <v>30</v>
      </c>
      <c r="N32" s="20" t="s">
        <v>28</v>
      </c>
      <c r="O32" s="19">
        <v>2975</v>
      </c>
      <c r="P32" s="19">
        <v>18</v>
      </c>
      <c r="Q32" s="19">
        <v>165.28</v>
      </c>
    </row>
    <row r="33" spans="1:17" ht="15.75" thickBot="1" x14ac:dyDescent="0.3">
      <c r="A33" s="19">
        <v>30</v>
      </c>
      <c r="B33" s="20" t="s">
        <v>21</v>
      </c>
      <c r="C33" s="19">
        <v>2995</v>
      </c>
      <c r="D33" s="19">
        <v>18</v>
      </c>
      <c r="E33" s="19">
        <v>166.39</v>
      </c>
      <c r="F33" s="6"/>
      <c r="G33" s="2">
        <v>31</v>
      </c>
      <c r="H33" s="20"/>
      <c r="I33" s="19"/>
      <c r="J33" s="19"/>
      <c r="K33" s="30" t="e">
        <f>SUM(Tableau6[[#This Row],[QA]]/Tableau6[[#This Row],[Parties]])</f>
        <v>#DIV/0!</v>
      </c>
      <c r="L33" s="7"/>
      <c r="M33" s="8">
        <v>31</v>
      </c>
      <c r="N33" s="20" t="s">
        <v>21</v>
      </c>
      <c r="O33" s="19">
        <v>2995</v>
      </c>
      <c r="P33" s="19">
        <v>18</v>
      </c>
      <c r="Q33" s="19">
        <v>166.39</v>
      </c>
    </row>
    <row r="34" spans="1:17" ht="15.75" thickBot="1" x14ac:dyDescent="0.3">
      <c r="A34" s="8">
        <v>31</v>
      </c>
      <c r="B34" s="20" t="s">
        <v>35</v>
      </c>
      <c r="C34" s="19">
        <v>2113</v>
      </c>
      <c r="D34" s="19">
        <v>12</v>
      </c>
      <c r="E34" s="19">
        <v>176.08</v>
      </c>
      <c r="F34" s="6"/>
      <c r="G34" s="2">
        <v>32</v>
      </c>
      <c r="H34" s="20"/>
      <c r="I34" s="19"/>
      <c r="J34" s="19"/>
      <c r="K34" s="30" t="e">
        <f>SUM(Tableau6[[#This Row],[QA]]/Tableau6[[#This Row],[Parties]])</f>
        <v>#DIV/0!</v>
      </c>
      <c r="L34" s="40"/>
      <c r="M34" s="19">
        <v>32</v>
      </c>
      <c r="N34" s="20" t="s">
        <v>35</v>
      </c>
      <c r="O34" s="19">
        <v>2113</v>
      </c>
      <c r="P34" s="19">
        <v>12</v>
      </c>
      <c r="Q34" s="19">
        <v>176.08</v>
      </c>
    </row>
    <row r="35" spans="1:17" ht="15.75" thickBot="1" x14ac:dyDescent="0.3">
      <c r="A35" s="19">
        <v>32</v>
      </c>
      <c r="B35" s="20" t="s">
        <v>25</v>
      </c>
      <c r="C35" s="19">
        <v>3303</v>
      </c>
      <c r="D35" s="19">
        <v>24</v>
      </c>
      <c r="E35" s="19">
        <v>137.63</v>
      </c>
      <c r="F35" s="6"/>
      <c r="G35" s="2">
        <v>33</v>
      </c>
      <c r="H35" s="20"/>
      <c r="I35" s="19">
        <f>SUM(Tableau7[[#This Row],[QA]]-Tableau36[[#This Row],[QA]])</f>
        <v>0</v>
      </c>
      <c r="J35" s="19">
        <f>SUM(Tableau7[[#This Row],[Parties]]-Tableau36[[#This Row],[Parties]])</f>
        <v>0</v>
      </c>
      <c r="K35" s="30" t="e">
        <f>SUM(Tableau6[[#This Row],[QA]]/Tableau6[[#This Row],[Parties]])</f>
        <v>#DIV/0!</v>
      </c>
      <c r="L35" s="7"/>
      <c r="M35" s="8">
        <v>33</v>
      </c>
      <c r="N35" s="20" t="s">
        <v>25</v>
      </c>
      <c r="O35" s="19">
        <v>3303</v>
      </c>
      <c r="P35" s="19">
        <v>24</v>
      </c>
      <c r="Q35" s="19">
        <v>137.63</v>
      </c>
    </row>
    <row r="36" spans="1:17" ht="15.75" thickBot="1" x14ac:dyDescent="0.3">
      <c r="A36" s="8">
        <v>33</v>
      </c>
      <c r="B36" s="20"/>
      <c r="C36" s="19"/>
      <c r="D36" s="19"/>
      <c r="E36" s="19"/>
      <c r="F36" s="6"/>
      <c r="G36" s="2">
        <v>34</v>
      </c>
      <c r="H36" s="20"/>
      <c r="I36" s="19">
        <f>SUM(Tableau7[[#This Row],[QA]]-Tableau36[[#This Row],[QA]])</f>
        <v>0</v>
      </c>
      <c r="J36" s="19">
        <f>SUM(Tableau7[[#This Row],[Parties]]-Tableau36[[#This Row],[Parties]])</f>
        <v>0</v>
      </c>
      <c r="K36" s="30" t="e">
        <f>SUM(Tableau6[[#This Row],[QA]]/Tableau6[[#This Row],[Parties]])</f>
        <v>#DIV/0!</v>
      </c>
      <c r="L36" s="40"/>
      <c r="M36" s="19">
        <v>34</v>
      </c>
      <c r="N36" s="20"/>
      <c r="O36" s="19"/>
      <c r="P36" s="19"/>
      <c r="Q36" s="19"/>
    </row>
    <row r="37" spans="1:17" s="32" customFormat="1" ht="15.75" thickBot="1" x14ac:dyDescent="0.3">
      <c r="A37" s="19">
        <v>34</v>
      </c>
      <c r="B37" s="20"/>
      <c r="C37" s="19"/>
      <c r="D37" s="19"/>
      <c r="E37" s="19"/>
      <c r="F37" s="6"/>
      <c r="G37" s="2">
        <v>35</v>
      </c>
      <c r="H37" s="20"/>
      <c r="I37" s="19">
        <f>SUM(Tableau7[[#This Row],[QA]]-Tableau36[[#This Row],[QA]])</f>
        <v>0</v>
      </c>
      <c r="J37" s="19">
        <f>SUM(Tableau7[[#This Row],[Parties]]-Tableau36[[#This Row],[Parties]])</f>
        <v>0</v>
      </c>
      <c r="K37" s="30" t="e">
        <f>SUM(Tableau6[[#This Row],[QA]]/Tableau6[[#This Row],[Parties]])</f>
        <v>#DIV/0!</v>
      </c>
      <c r="L37" s="7"/>
      <c r="M37" s="8">
        <v>35</v>
      </c>
      <c r="N37" s="20"/>
      <c r="O37" s="19"/>
      <c r="P37" s="19"/>
      <c r="Q37" s="19"/>
    </row>
    <row r="38" spans="1:17" ht="15.75" thickBot="1" x14ac:dyDescent="0.3">
      <c r="A38" s="8">
        <v>35</v>
      </c>
      <c r="B38" s="20"/>
      <c r="C38" s="19"/>
      <c r="D38" s="19"/>
      <c r="E38" s="19"/>
      <c r="F38" s="32"/>
      <c r="G38" s="2">
        <v>36</v>
      </c>
      <c r="H38" s="20"/>
      <c r="I38" s="19">
        <f>SUM(Tableau7[[#This Row],[QA]]-Tableau36[[#This Row],[QA]])</f>
        <v>0</v>
      </c>
      <c r="J38" s="19">
        <f>SUM(Tableau7[[#This Row],[Parties]]-Tableau36[[#This Row],[Parties]])</f>
        <v>0</v>
      </c>
      <c r="K38" s="30" t="e">
        <f>SUM(Tableau6[[#This Row],[QA]]/Tableau6[[#This Row],[Parties]])</f>
        <v>#DIV/0!</v>
      </c>
      <c r="L38" s="40"/>
      <c r="M38" s="19">
        <v>36</v>
      </c>
      <c r="N38" s="20"/>
      <c r="O38" s="19"/>
      <c r="P38" s="19"/>
      <c r="Q38" s="19"/>
    </row>
    <row r="39" spans="1:17" ht="15.75" thickBot="1" x14ac:dyDescent="0.3">
      <c r="A39" s="19">
        <v>36</v>
      </c>
      <c r="B39" s="20"/>
      <c r="C39" s="19"/>
      <c r="D39" s="19"/>
      <c r="E39" s="19"/>
      <c r="G39" s="2">
        <v>37</v>
      </c>
      <c r="H39" s="20"/>
      <c r="I39" s="19">
        <f>SUM(Tableau7[[#This Row],[QA]]-Tableau36[[#This Row],[QA]])</f>
        <v>0</v>
      </c>
      <c r="J39" s="19">
        <f>SUM(Tableau7[[#This Row],[Parties]]-Tableau36[[#This Row],[Parties]])</f>
        <v>0</v>
      </c>
      <c r="K39" s="30" t="e">
        <f>SUM(Tableau6[[#This Row],[QA]]/Tableau6[[#This Row],[Parties]])</f>
        <v>#DIV/0!</v>
      </c>
      <c r="L39" s="7"/>
      <c r="M39" s="8">
        <v>37</v>
      </c>
      <c r="N39" s="20"/>
      <c r="O39" s="19"/>
      <c r="P39" s="19"/>
      <c r="Q39" s="19"/>
    </row>
    <row r="40" spans="1:17" s="32" customFormat="1" ht="15.75" thickBot="1" x14ac:dyDescent="0.3">
      <c r="A40" s="8">
        <v>37</v>
      </c>
      <c r="B40" s="20"/>
      <c r="C40" s="19"/>
      <c r="D40" s="19"/>
      <c r="E40" s="19"/>
      <c r="G40" s="2">
        <v>38</v>
      </c>
      <c r="H40" s="20"/>
      <c r="I40" s="19">
        <f>SUM(Tableau7[[#This Row],[QA]]-Tableau36[[#This Row],[QA]])</f>
        <v>0</v>
      </c>
      <c r="J40" s="19"/>
      <c r="K40" s="31" t="e">
        <f>SUM(Tableau6[[#This Row],[QA]]/Tableau6[[#This Row],[Parties]])</f>
        <v>#DIV/0!</v>
      </c>
      <c r="L40" s="40"/>
      <c r="M40" s="19">
        <v>38</v>
      </c>
      <c r="N40" s="20"/>
      <c r="O40" s="19"/>
      <c r="P40" s="19"/>
      <c r="Q40" s="19"/>
    </row>
    <row r="41" spans="1:17" s="32" customFormat="1" ht="15.75" thickBot="1" x14ac:dyDescent="0.3">
      <c r="A41" s="19">
        <v>38</v>
      </c>
      <c r="B41" s="34"/>
      <c r="C41" s="19"/>
      <c r="D41" s="19"/>
      <c r="E41" s="19"/>
      <c r="G41" s="2">
        <v>39</v>
      </c>
      <c r="H41" s="20"/>
      <c r="I41" s="19">
        <f>SUM(Tableau7[[#This Row],[QA]]-Tableau36[[#This Row],[QA]])</f>
        <v>0</v>
      </c>
      <c r="J41" s="19"/>
      <c r="K41" s="31" t="e">
        <f>SUM(Tableau6[[#This Row],[QA]]/Tableau6[[#This Row],[Parties]])</f>
        <v>#DIV/0!</v>
      </c>
      <c r="L41" s="7"/>
      <c r="M41" s="8">
        <v>39</v>
      </c>
      <c r="N41" s="20"/>
      <c r="O41" s="19"/>
      <c r="P41" s="19"/>
      <c r="Q41" s="19"/>
    </row>
    <row r="42" spans="1:17" ht="15.75" thickBot="1" x14ac:dyDescent="0.3">
      <c r="A42" s="8">
        <v>39</v>
      </c>
      <c r="B42" s="20"/>
      <c r="C42" s="19"/>
      <c r="D42" s="19"/>
      <c r="E42" s="19"/>
      <c r="F42" s="32"/>
      <c r="G42" s="2">
        <v>40</v>
      </c>
      <c r="H42" s="20"/>
      <c r="I42" s="19">
        <f>SUM(Tableau7[[#This Row],[QA]]-Tableau36[[#This Row],[QA]])</f>
        <v>0</v>
      </c>
      <c r="J42" s="19"/>
      <c r="K42" s="31" t="e">
        <f>SUM(Tableau6[[#This Row],[QA]]/Tableau6[[#This Row],[Parties]])</f>
        <v>#DIV/0!</v>
      </c>
      <c r="L42" s="40"/>
      <c r="M42" s="19">
        <v>40</v>
      </c>
      <c r="N42" s="20"/>
      <c r="O42" s="19"/>
      <c r="P42" s="19"/>
      <c r="Q42" s="19"/>
    </row>
    <row r="43" spans="1:17" ht="15.75" thickBot="1" x14ac:dyDescent="0.3">
      <c r="A43" s="19">
        <v>40</v>
      </c>
      <c r="B43" s="20"/>
      <c r="C43" s="19"/>
      <c r="D43" s="19"/>
      <c r="E43" s="19"/>
      <c r="I43" s="1"/>
      <c r="J43" s="1"/>
      <c r="K43" s="1"/>
      <c r="L43" s="7"/>
    </row>
    <row r="44" spans="1:17" ht="15.75" thickBot="1" x14ac:dyDescent="0.3">
      <c r="I44" s="1">
        <f>SUM(I5:I43)</f>
        <v>0</v>
      </c>
      <c r="J44" s="1">
        <f>SUM(J5:J43)</f>
        <v>0</v>
      </c>
      <c r="K44" s="1" t="e">
        <f>SUM(I44/J44)</f>
        <v>#DIV/0!</v>
      </c>
      <c r="L44" s="40"/>
      <c r="O44" s="36">
        <f>SUM(O3:O43)</f>
        <v>81011</v>
      </c>
      <c r="P44" s="36">
        <f>SUM(P3:P43)</f>
        <v>504</v>
      </c>
      <c r="Q44" s="36">
        <f>SUM(O44/P44)</f>
        <v>160.73611111111111</v>
      </c>
    </row>
    <row r="45" spans="1:17" x14ac:dyDescent="0.25">
      <c r="C45" s="1">
        <f>SUM(C3:C44)</f>
        <v>81011</v>
      </c>
      <c r="D45" s="1">
        <f>SUM(D3:D44)</f>
        <v>504</v>
      </c>
      <c r="E45" s="1">
        <f>SUM(C45/D45)</f>
        <v>160.73611111111111</v>
      </c>
    </row>
    <row r="47" spans="1:17" x14ac:dyDescent="0.25">
      <c r="L47" s="32"/>
    </row>
    <row r="49" spans="1:17" x14ac:dyDescent="0.25">
      <c r="F49" s="32"/>
      <c r="L49" s="32"/>
    </row>
    <row r="50" spans="1:17" s="32" customFormat="1" x14ac:dyDescent="0.25">
      <c r="A50" s="1"/>
      <c r="B50"/>
      <c r="C50" s="1"/>
      <c r="D50" s="1"/>
      <c r="E50" s="1"/>
      <c r="F50"/>
      <c r="G50" s="36"/>
      <c r="H50" s="33"/>
      <c r="I50" s="33"/>
      <c r="J50" s="33"/>
      <c r="K50" s="37"/>
      <c r="M50" s="1"/>
      <c r="N50"/>
      <c r="O50" s="36"/>
      <c r="P50" s="36"/>
      <c r="Q50" s="36"/>
    </row>
    <row r="51" spans="1:17" s="32" customFormat="1" x14ac:dyDescent="0.25">
      <c r="A51" s="1"/>
      <c r="B51"/>
      <c r="C51" s="1"/>
      <c r="D51" s="1"/>
      <c r="E51" s="1"/>
      <c r="G51" s="36"/>
      <c r="H51" s="33"/>
      <c r="I51" s="33"/>
      <c r="J51" s="33"/>
      <c r="K51" s="37"/>
      <c r="L51"/>
      <c r="M51" s="1"/>
      <c r="N51"/>
      <c r="O51" s="36"/>
      <c r="P51" s="36"/>
      <c r="Q51" s="36"/>
    </row>
    <row r="52" spans="1:17" x14ac:dyDescent="0.25">
      <c r="F52" s="32"/>
      <c r="L52" s="32"/>
    </row>
    <row r="53" spans="1:17" s="32" customFormat="1" x14ac:dyDescent="0.25">
      <c r="A53" s="1"/>
      <c r="B53"/>
      <c r="C53" s="1"/>
      <c r="D53" s="1"/>
      <c r="E53" s="1"/>
      <c r="F53"/>
      <c r="G53" s="36"/>
      <c r="H53" s="33"/>
      <c r="I53" s="33"/>
      <c r="J53" s="33"/>
      <c r="K53" s="37"/>
      <c r="M53" s="1"/>
      <c r="N53"/>
      <c r="O53" s="36"/>
      <c r="P53" s="36"/>
      <c r="Q53" s="36"/>
    </row>
    <row r="54" spans="1:17" s="32" customFormat="1" x14ac:dyDescent="0.25">
      <c r="A54" s="1"/>
      <c r="B54"/>
      <c r="C54" s="1"/>
      <c r="D54" s="1"/>
      <c r="E54" s="1"/>
      <c r="G54" s="36"/>
      <c r="H54" s="33"/>
      <c r="I54" s="33"/>
      <c r="J54" s="33"/>
      <c r="K54" s="37"/>
      <c r="L54"/>
      <c r="M54" s="1"/>
      <c r="N54"/>
      <c r="O54" s="36"/>
      <c r="P54" s="36"/>
      <c r="Q54" s="36"/>
    </row>
    <row r="55" spans="1:17" x14ac:dyDescent="0.25">
      <c r="F55" s="32"/>
    </row>
  </sheetData>
  <mergeCells count="3">
    <mergeCell ref="A1:E1"/>
    <mergeCell ref="G1:K1"/>
    <mergeCell ref="M1:Q1"/>
  </mergeCells>
  <hyperlinks>
    <hyperlink ref="N23" r:id="rId1" display="https://bowling.lexerbowling.com/bowlingdelapraille/solitairegeneve2024-2025/pl01B.htm" xr:uid="{E391CDAF-9C19-4C4D-B6E8-18EAEF6CDD2F}"/>
    <hyperlink ref="N9" r:id="rId2" display="https://bowling.lexerbowling.com/bowlingdelapraille/solitairegeneve2024-2025/pl022.htm" xr:uid="{9CAC12D5-99FC-4C52-88FD-144A44150901}"/>
    <hyperlink ref="N5" r:id="rId3" display="https://bowling.lexerbowling.com/bowlingdelapraille/solitairegeneve2024-2025/pl00F.htm" xr:uid="{366B2BF4-C834-441D-A2D6-D114D0DA9AA2}"/>
    <hyperlink ref="N16" r:id="rId4" display="https://bowling.lexerbowling.com/bowlingdelapraille/solitairegeneve2024-2025/pl00D.htm" xr:uid="{AFFC721A-E977-43CA-B7C0-010A4AF837EB}"/>
    <hyperlink ref="N30" r:id="rId5" display="https://bowling.lexerbowling.com/bowlingdelapraille/solitairegeneve2024-2025/pl026.htm" xr:uid="{800ADF28-6D72-4BA9-B09E-5BEEC198FAC5}"/>
    <hyperlink ref="N12" r:id="rId6" display="https://bowling.lexerbowling.com/bowlingdelapraille/solitairegeneve2024-2025/pl015.htm" xr:uid="{1BA809B7-6913-4A58-9C76-81204BDBE681}"/>
    <hyperlink ref="N19" r:id="rId7" display="https://bowling.lexerbowling.com/bowlingdelapraille/solitairegeneve2024-2025/pl028.htm" xr:uid="{1F8928AE-2E02-4107-BF81-F770A52401B6}"/>
    <hyperlink ref="N14" r:id="rId8" display="https://bowling.lexerbowling.com/bowlingdelapraille/solitairegeneve2024-2025/pl017.htm" xr:uid="{5DFD3717-1659-4F5B-B4EA-DD4D9322ECB7}"/>
    <hyperlink ref="N6" r:id="rId9" display="https://bowling.lexerbowling.com/bowlingdelapraille/solitairegeneve2024-2025/pl003.htm" xr:uid="{5175E258-5627-438D-8366-18927DDE7979}"/>
    <hyperlink ref="N33" r:id="rId10" display="https://bowling.lexerbowling.com/bowlingdelapraille/solitairegeneve2024-2025/pl012.htm" xr:uid="{AB148D60-35FB-4A7D-8C49-D1959FFD6020}"/>
    <hyperlink ref="N4" r:id="rId11" display="https://bowling.lexerbowling.com/bowlingdelapraille/solitairegeneve2024-2025/pl021.htm" xr:uid="{00E2D5E7-8D1D-4260-AE3C-463EA821F808}"/>
    <hyperlink ref="N32" r:id="rId12" display="https://bowling.lexerbowling.com/bowlingdelapraille/solitairegeneve2024-2025/pl024.htm" xr:uid="{580672D4-7DC9-463E-BE1B-39DDF673CB4E}"/>
    <hyperlink ref="N13" r:id="rId13" display="https://bowling.lexerbowling.com/bowlingdelapraille/solitairegeneve2024-2025/pl016.htm" xr:uid="{E2D8789D-EEE5-4909-9995-5B55A3121ABD}"/>
    <hyperlink ref="N17" r:id="rId14" display="https://bowling.lexerbowling.com/bowlingdelapraille/solitairegeneve2024-2025/pl029.htm" xr:uid="{883818CF-3C53-4FEF-A5F3-D63F3B432843}"/>
    <hyperlink ref="N11" r:id="rId15" display="https://bowling.lexerbowling.com/bowlingdelapraille/solitairegeneve2024-2025/pl014.htm" xr:uid="{BC8AB388-3F49-46D5-BCD0-F9F0308F8F31}"/>
    <hyperlink ref="N15" r:id="rId16" display="https://bowling.lexerbowling.com/bowlingdelapraille/solitairegeneve2024-2025/pl008.htm" xr:uid="{376A4F5E-A21B-4A95-8052-0E71AB4DCB32}"/>
    <hyperlink ref="N35" r:id="rId17" display="https://bowling.lexerbowling.com/bowlingdelapraille/solitairegeneve2024-2025/pl01E.htm" xr:uid="{A500400B-5FA8-42B9-8CD6-0A1E86276BC2}"/>
    <hyperlink ref="N29" r:id="rId18" display="https://bowling.lexerbowling.com/bowlingdelapraille/solitairegeneve2024-2025/pl011.htm" xr:uid="{6CB39FD0-ADAA-44F1-8762-C829D5D0BD40}"/>
    <hyperlink ref="N22" r:id="rId19" display="https://bowling.lexerbowling.com/bowlingdelapraille/solitairegeneve2024-2025/pl027.htm" xr:uid="{B237EC84-81D4-4E63-8E70-8DBEE3697596}"/>
    <hyperlink ref="N34" r:id="rId20" display="https://bowling.lexerbowling.com/bowlingdelapraille/solitairegeneve2024-2025/pl005.htm" xr:uid="{F0ABE701-3DB7-4A5D-8BE4-E2D190807000}"/>
    <hyperlink ref="N26" r:id="rId21" display="https://bowling.lexerbowling.com/bowlingdelapraille/solitairegeneve2024-2025/pl020.htm" xr:uid="{D9EEC4B9-0D93-4432-BF51-30F337799564}"/>
    <hyperlink ref="N7" r:id="rId22" display="https://bowling.lexerbowling.com/bowlingdelapraille/solitairegeneve2024-2025/pl025.htm" xr:uid="{1AC3FE4A-CA9F-49B2-B53F-C965F964FA7C}"/>
    <hyperlink ref="N20" r:id="rId23" display="https://bowling.lexerbowling.com/bowlingdelapraille/solitairegeneve2024-2025/pl01A.htm" xr:uid="{251D7D82-02B4-4496-AF7B-D33D475F6CF0}"/>
    <hyperlink ref="N27" r:id="rId24" display="https://bowling.lexerbowling.com/bowlingdelapraille/solitairegeneve2024-2025/pl01F.htm" xr:uid="{828029EC-9958-41F7-B27D-7F206A438D64}"/>
    <hyperlink ref="N24" r:id="rId25" display="https://bowling.lexerbowling.com/bowlingdelapraille/solitairegeneve2024-2025/pl01C.htm" xr:uid="{3ADFA5BD-CD3A-49BC-8669-AD88D17E7756}"/>
    <hyperlink ref="N18" r:id="rId26" display="https://bowling.lexerbowling.com/bowlingdelapraille/solitairegeneve2024-2025/pl019.htm" xr:uid="{2DCC7D78-5610-4CF9-9C6F-216385087BB1}"/>
    <hyperlink ref="N31" r:id="rId27" display="https://bowling.lexerbowling.com/bowlingdelapraille/solitairegeneve2024-2025/pl02C.htm" xr:uid="{A25561CB-0F5D-46CE-994F-76145CB7A6DF}"/>
    <hyperlink ref="N3" r:id="rId28" display="https://bowling.lexerbowling.com/bowlingdelapraille/solitairegeneve2024-2025/pl013.htm" xr:uid="{49D4C17A-8863-42DA-BF50-E1640CBF1A44}"/>
    <hyperlink ref="N25" r:id="rId29" display="https://bowling.lexerbowling.com/bowlingdelapraille/solitairegeneve2024-2025/pl02D.htm" xr:uid="{018506A8-5506-4F9B-892E-25F2A622259A}"/>
    <hyperlink ref="N10" r:id="rId30" display="https://bowling.lexerbowling.com/bowlingdelapraille/solitairegeneve2024-2025/pl02A.htm" xr:uid="{84401010-5DB3-4EB3-8846-6CD930F3CAEF}"/>
    <hyperlink ref="N21" r:id="rId31" display="https://bowling.lexerbowling.com/bowlingdelapraille/solitairegeneve2024-2025/pl02B.htm" xr:uid="{7DA8AB63-C537-409E-8246-B50A38BDB7EF}"/>
    <hyperlink ref="N8" r:id="rId32" display="https://bowling.lexerbowling.com/bowlingdelapraille/solitairegeneve2024-2025/pl023.htm" xr:uid="{1AB635DB-5DF4-4C0E-809B-E849F895D07C}"/>
    <hyperlink ref="N28" r:id="rId33" display="https://bowling.lexerbowling.com/bowlingdelapraille/solitairegeneve2024-2025/pl00C.htm" xr:uid="{FB74FC3E-B914-4B43-8DC3-DBA3770DDF8E}"/>
    <hyperlink ref="B23" r:id="rId34" display="https://bowling.lexerbowling.com/bowlingdelapraille/solitairegeneve2024-2025/pl01B.htm" xr:uid="{BB4D8DEA-4B58-46B3-85D9-9E12487FFB4F}"/>
    <hyperlink ref="B9" r:id="rId35" display="https://bowling.lexerbowling.com/bowlingdelapraille/solitairegeneve2024-2025/pl022.htm" xr:uid="{FC3AF77B-6219-4878-9160-AD5DA914A880}"/>
    <hyperlink ref="B5" r:id="rId36" display="https://bowling.lexerbowling.com/bowlingdelapraille/solitairegeneve2024-2025/pl00F.htm" xr:uid="{C06DC7E3-5859-4793-9108-8C32FCFF3094}"/>
    <hyperlink ref="B16" r:id="rId37" display="https://bowling.lexerbowling.com/bowlingdelapraille/solitairegeneve2024-2025/pl00D.htm" xr:uid="{3505632E-EBCE-43D7-8B23-91A0C5B4B137}"/>
    <hyperlink ref="B30" r:id="rId38" display="https://bowling.lexerbowling.com/bowlingdelapraille/solitairegeneve2024-2025/pl026.htm" xr:uid="{C6305103-B7B5-4966-A399-9DB1561152FE}"/>
    <hyperlink ref="B12" r:id="rId39" display="https://bowling.lexerbowling.com/bowlingdelapraille/solitairegeneve2024-2025/pl015.htm" xr:uid="{42D92026-9415-47B8-AB48-DEBD7FB6A362}"/>
    <hyperlink ref="B19" r:id="rId40" display="https://bowling.lexerbowling.com/bowlingdelapraille/solitairegeneve2024-2025/pl028.htm" xr:uid="{DCC7C39E-E600-4B62-BB83-56D3E51958E3}"/>
    <hyperlink ref="B14" r:id="rId41" display="https://bowling.lexerbowling.com/bowlingdelapraille/solitairegeneve2024-2025/pl017.htm" xr:uid="{85123D13-3DB1-4AA6-BD2E-9625BB744291}"/>
    <hyperlink ref="B6" r:id="rId42" display="https://bowling.lexerbowling.com/bowlingdelapraille/solitairegeneve2024-2025/pl003.htm" xr:uid="{AF64E964-3AE7-49F2-BFF1-E60359A7E51E}"/>
    <hyperlink ref="B33" r:id="rId43" display="https://bowling.lexerbowling.com/bowlingdelapraille/solitairegeneve2024-2025/pl012.htm" xr:uid="{5ED7E2B5-09CB-462C-9B02-10CDA684A8FB}"/>
    <hyperlink ref="B4" r:id="rId44" display="https://bowling.lexerbowling.com/bowlingdelapraille/solitairegeneve2024-2025/pl021.htm" xr:uid="{2AD555A6-CE56-467D-850C-BA9A25B42C99}"/>
    <hyperlink ref="B32" r:id="rId45" display="https://bowling.lexerbowling.com/bowlingdelapraille/solitairegeneve2024-2025/pl024.htm" xr:uid="{A127F4DD-C36D-4936-BA76-F59EE5F4D6F3}"/>
    <hyperlink ref="B13" r:id="rId46" display="https://bowling.lexerbowling.com/bowlingdelapraille/solitairegeneve2024-2025/pl016.htm" xr:uid="{2AF38835-2243-4908-9DDC-C6D67DD959FE}"/>
    <hyperlink ref="B17" r:id="rId47" display="https://bowling.lexerbowling.com/bowlingdelapraille/solitairegeneve2024-2025/pl029.htm" xr:uid="{BA71EFEC-529D-494E-B369-5F2D50D9DCD5}"/>
    <hyperlink ref="B11" r:id="rId48" display="https://bowling.lexerbowling.com/bowlingdelapraille/solitairegeneve2024-2025/pl014.htm" xr:uid="{BF05DD30-F422-490C-B7C3-0F70BB333796}"/>
    <hyperlink ref="B15" r:id="rId49" display="https://bowling.lexerbowling.com/bowlingdelapraille/solitairegeneve2024-2025/pl008.htm" xr:uid="{3D5BD4A5-371F-40D2-93B1-D927AEEC7284}"/>
    <hyperlink ref="B35" r:id="rId50" display="https://bowling.lexerbowling.com/bowlingdelapraille/solitairegeneve2024-2025/pl01E.htm" xr:uid="{9CC942C5-2B7E-4B92-B8DF-A1C84060AB41}"/>
    <hyperlink ref="B29" r:id="rId51" display="https://bowling.lexerbowling.com/bowlingdelapraille/solitairegeneve2024-2025/pl011.htm" xr:uid="{120F05FC-1FA6-4514-97DE-67AA7E670A75}"/>
    <hyperlink ref="B22" r:id="rId52" display="https://bowling.lexerbowling.com/bowlingdelapraille/solitairegeneve2024-2025/pl027.htm" xr:uid="{D641D89D-7FC3-4273-B513-D819B93FD0A6}"/>
    <hyperlink ref="B34" r:id="rId53" display="https://bowling.lexerbowling.com/bowlingdelapraille/solitairegeneve2024-2025/pl005.htm" xr:uid="{B2C66581-E50F-4519-900B-151E5EC26F1B}"/>
    <hyperlink ref="B26" r:id="rId54" display="https://bowling.lexerbowling.com/bowlingdelapraille/solitairegeneve2024-2025/pl020.htm" xr:uid="{97748BC4-B43F-4767-8D49-D298682FADFC}"/>
    <hyperlink ref="B7" r:id="rId55" display="https://bowling.lexerbowling.com/bowlingdelapraille/solitairegeneve2024-2025/pl025.htm" xr:uid="{6A49A823-D2CF-49CF-87F5-39C3C7DD141B}"/>
    <hyperlink ref="B20" r:id="rId56" display="https://bowling.lexerbowling.com/bowlingdelapraille/solitairegeneve2024-2025/pl01A.htm" xr:uid="{89FB3A4A-0E19-4A79-8AB2-4814D75F3D1B}"/>
    <hyperlink ref="B27" r:id="rId57" display="https://bowling.lexerbowling.com/bowlingdelapraille/solitairegeneve2024-2025/pl01F.htm" xr:uid="{9803AA0A-8970-4A5D-9467-59364A40F027}"/>
    <hyperlink ref="B24" r:id="rId58" display="https://bowling.lexerbowling.com/bowlingdelapraille/solitairegeneve2024-2025/pl01C.htm" xr:uid="{1B3898C7-28C1-4B3B-ACA1-B7855CBA767B}"/>
    <hyperlink ref="B18" r:id="rId59" display="https://bowling.lexerbowling.com/bowlingdelapraille/solitairegeneve2024-2025/pl019.htm" xr:uid="{1DE58E81-21F9-44F3-B50B-699384030E12}"/>
    <hyperlink ref="B31" r:id="rId60" display="https://bowling.lexerbowling.com/bowlingdelapraille/solitairegeneve2024-2025/pl02C.htm" xr:uid="{6A775C1F-47C8-422C-91AB-163EA9034A63}"/>
    <hyperlink ref="B3" r:id="rId61" display="https://bowling.lexerbowling.com/bowlingdelapraille/solitairegeneve2024-2025/pl013.htm" xr:uid="{6EB365A0-BA63-4011-B060-BB1F946E4E13}"/>
    <hyperlink ref="B25" r:id="rId62" display="https://bowling.lexerbowling.com/bowlingdelapraille/solitairegeneve2024-2025/pl02D.htm" xr:uid="{C7D39512-4840-4DE9-BF0E-E47FCFDC3D8C}"/>
    <hyperlink ref="B10" r:id="rId63" display="https://bowling.lexerbowling.com/bowlingdelapraille/solitairegeneve2024-2025/pl02A.htm" xr:uid="{200CF1AF-944F-4390-8FA8-B1BF053BFF21}"/>
    <hyperlink ref="B21" r:id="rId64" display="https://bowling.lexerbowling.com/bowlingdelapraille/solitairegeneve2024-2025/pl02B.htm" xr:uid="{7D046721-23A9-4CA0-8F7B-2A65E95061FC}"/>
    <hyperlink ref="B8" r:id="rId65" display="https://bowling.lexerbowling.com/bowlingdelapraille/solitairegeneve2024-2025/pl023.htm" xr:uid="{3AC8E639-0E9A-4E36-A874-ED9C295E5195}"/>
    <hyperlink ref="B28" r:id="rId66" display="https://bowling.lexerbowling.com/bowlingdelapraille/solitairegeneve2024-2025/pl00C.htm" xr:uid="{CA55EC9E-3E9E-4EA4-A0F1-34C51C0BC66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67"/>
  <colBreaks count="2" manualBreakCount="2">
    <brk id="6" max="1048575" man="1"/>
    <brk id="12" max="1048575" man="1"/>
  </colBreaks>
  <tableParts count="3">
    <tablePart r:id="rId68"/>
    <tablePart r:id="rId69"/>
    <tablePart r:id="rId7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tabSelected="1" zoomScaleNormal="100" workbookViewId="0">
      <selection activeCell="J8" sqref="J8"/>
    </sheetView>
  </sheetViews>
  <sheetFormatPr baseColWidth="10" defaultColWidth="11.5703125" defaultRowHeight="15" x14ac:dyDescent="0.2"/>
  <cols>
    <col min="1" max="1" width="5.7109375" style="13" bestFit="1" customWidth="1"/>
    <col min="2" max="2" width="12.7109375" style="13" bestFit="1" customWidth="1"/>
    <col min="3" max="5" width="11.7109375" style="13" bestFit="1" customWidth="1"/>
    <col min="6" max="16384" width="11.5703125" style="12"/>
  </cols>
  <sheetData>
    <row r="1" spans="1:11" ht="15.75" x14ac:dyDescent="0.2">
      <c r="B1" s="60" t="s">
        <v>10</v>
      </c>
      <c r="C1" s="60"/>
      <c r="D1" s="60"/>
      <c r="E1" s="60"/>
    </row>
    <row r="2" spans="1:11" ht="15.75" x14ac:dyDescent="0.2">
      <c r="B2" s="14"/>
      <c r="C2" s="14"/>
      <c r="D2" s="14"/>
      <c r="E2" s="14"/>
    </row>
    <row r="3" spans="1:11" x14ac:dyDescent="0.2">
      <c r="A3" s="13" t="s">
        <v>11</v>
      </c>
      <c r="B3" s="13" t="s">
        <v>7</v>
      </c>
      <c r="C3" s="13" t="s">
        <v>8</v>
      </c>
      <c r="D3" s="13" t="s">
        <v>2</v>
      </c>
      <c r="E3" s="13" t="s">
        <v>9</v>
      </c>
    </row>
    <row r="4" spans="1:11" ht="15.75" x14ac:dyDescent="0.2">
      <c r="A4" s="13">
        <v>1</v>
      </c>
      <c r="B4" s="17">
        <v>45536</v>
      </c>
      <c r="C4" s="14">
        <v>23092</v>
      </c>
      <c r="D4" s="14">
        <v>144</v>
      </c>
      <c r="E4" s="42">
        <v>160.36000000000001</v>
      </c>
    </row>
    <row r="5" spans="1:11" ht="15.75" x14ac:dyDescent="0.25">
      <c r="A5" s="13">
        <v>2</v>
      </c>
      <c r="B5" s="17">
        <v>45550</v>
      </c>
      <c r="C5" s="14">
        <v>17497</v>
      </c>
      <c r="D5" s="14">
        <v>108</v>
      </c>
      <c r="E5" s="55">
        <v>162.01</v>
      </c>
      <c r="G5" s="10"/>
      <c r="H5" s="1"/>
    </row>
    <row r="6" spans="1:11" ht="15.75" x14ac:dyDescent="0.2">
      <c r="A6" s="13">
        <v>3</v>
      </c>
      <c r="B6" s="17">
        <v>45578</v>
      </c>
      <c r="C6" s="27">
        <v>22860</v>
      </c>
      <c r="D6" s="27">
        <v>144</v>
      </c>
      <c r="E6" s="39">
        <f>SUM(C6/D6)</f>
        <v>158.75</v>
      </c>
    </row>
    <row r="7" spans="1:11" ht="15.75" x14ac:dyDescent="0.25">
      <c r="A7" s="13">
        <v>4</v>
      </c>
      <c r="B7" s="17">
        <v>45592</v>
      </c>
      <c r="C7" s="21">
        <v>17562</v>
      </c>
      <c r="D7" s="21">
        <v>108</v>
      </c>
      <c r="E7" s="38">
        <v>162.61111111111111</v>
      </c>
      <c r="G7" s="10"/>
      <c r="H7" s="10"/>
      <c r="I7" s="10"/>
    </row>
    <row r="8" spans="1:11" ht="15.75" x14ac:dyDescent="0.2">
      <c r="A8" s="13">
        <v>5</v>
      </c>
      <c r="B8" s="17">
        <v>45606</v>
      </c>
      <c r="C8" s="14"/>
      <c r="D8" s="14"/>
      <c r="E8" s="49"/>
    </row>
    <row r="9" spans="1:11" ht="15.75" x14ac:dyDescent="0.2">
      <c r="A9" s="13">
        <v>6</v>
      </c>
      <c r="B9" s="17">
        <v>45620</v>
      </c>
      <c r="C9" s="14"/>
      <c r="D9" s="14"/>
      <c r="E9" s="48"/>
    </row>
    <row r="10" spans="1:11" ht="15.75" x14ac:dyDescent="0.2">
      <c r="A10" s="13">
        <v>7</v>
      </c>
      <c r="B10" s="17">
        <v>45634</v>
      </c>
      <c r="C10" s="14"/>
      <c r="D10" s="14"/>
      <c r="E10" s="48"/>
      <c r="I10" s="10"/>
      <c r="J10" s="10"/>
      <c r="K10" s="10"/>
    </row>
    <row r="11" spans="1:11" ht="15.75" x14ac:dyDescent="0.2">
      <c r="A11" s="13">
        <v>8</v>
      </c>
      <c r="B11" s="17">
        <v>45690</v>
      </c>
      <c r="C11" s="14"/>
      <c r="D11" s="14"/>
      <c r="E11" s="15"/>
    </row>
    <row r="12" spans="1:11" ht="15.75" x14ac:dyDescent="0.25">
      <c r="A12" s="13">
        <v>9</v>
      </c>
      <c r="B12" s="17">
        <v>45704</v>
      </c>
      <c r="C12" s="21"/>
      <c r="D12" s="14"/>
      <c r="E12" s="38"/>
    </row>
    <row r="13" spans="1:11" ht="15.75" x14ac:dyDescent="0.2">
      <c r="A13" s="13">
        <v>10</v>
      </c>
      <c r="B13" s="17">
        <v>45746</v>
      </c>
      <c r="C13" s="14"/>
      <c r="D13" s="27"/>
      <c r="E13" s="53"/>
    </row>
    <row r="14" spans="1:11" ht="15.75" x14ac:dyDescent="0.2">
      <c r="A14" s="13">
        <v>11</v>
      </c>
      <c r="B14" s="17">
        <v>45774</v>
      </c>
      <c r="C14" s="14"/>
      <c r="D14" s="14"/>
      <c r="E14" s="53"/>
    </row>
    <row r="15" spans="1:11" ht="15.75" x14ac:dyDescent="0.2">
      <c r="A15" s="13">
        <v>12</v>
      </c>
      <c r="B15" s="17">
        <v>45816</v>
      </c>
      <c r="C15" s="14"/>
      <c r="D15" s="14"/>
      <c r="E15" s="54"/>
    </row>
    <row r="16" spans="1:11" x14ac:dyDescent="0.2">
      <c r="C16" s="13">
        <f>SUM(C4:C15)</f>
        <v>81011</v>
      </c>
      <c r="D16" s="13">
        <f>SUM(D4:D15)</f>
        <v>504</v>
      </c>
      <c r="E16" s="15">
        <f t="shared" ref="E16" si="0">SUM(C16/D16)</f>
        <v>160.73611111111111</v>
      </c>
    </row>
  </sheetData>
  <mergeCells count="1">
    <mergeCell ref="B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2024</vt:lpstr>
      <vt:lpstr>2025</vt:lpstr>
      <vt:lpstr>2024-2025</vt:lpstr>
      <vt:lpstr>Moyenne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GOLAY</dc:creator>
  <cp:lastModifiedBy>Daniel Golay</cp:lastModifiedBy>
  <cp:lastPrinted>2020-09-27T21:31:41Z</cp:lastPrinted>
  <dcterms:created xsi:type="dcterms:W3CDTF">2013-12-15T07:28:22Z</dcterms:created>
  <dcterms:modified xsi:type="dcterms:W3CDTF">2024-10-27T17:29:01Z</dcterms:modified>
</cp:coreProperties>
</file>