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OWLING\AGB-Site-2020_21\ligues\le solitaire\2025-2026\"/>
    </mc:Choice>
  </mc:AlternateContent>
  <xr:revisionPtr revIDLastSave="0" documentId="13_ncr:1_{85CF0B9B-8173-42ED-A245-B77D28DBB1C7}" xr6:coauthVersionLast="47" xr6:coauthVersionMax="47" xr10:uidLastSave="{00000000-0000-0000-0000-000000000000}"/>
  <bookViews>
    <workbookView xWindow="-120" yWindow="-120" windowWidth="29040" windowHeight="17640" activeTab="3" xr2:uid="{00000000-000D-0000-FFFF-FFFF00000000}"/>
  </bookViews>
  <sheets>
    <sheet name="2025" sheetId="4" r:id="rId1"/>
    <sheet name="2026" sheetId="12" r:id="rId2"/>
    <sheet name="2025-2026" sheetId="2" r:id="rId3"/>
    <sheet name="Moyenne" sheetId="6" r:id="rId4"/>
  </sheets>
  <calcPr calcId="191029"/>
</workbook>
</file>

<file path=xl/calcChain.xml><?xml version="1.0" encoding="utf-8"?>
<calcChain xmlns="http://schemas.openxmlformats.org/spreadsheetml/2006/main">
  <c r="D46" i="2" l="1"/>
  <c r="C46" i="2"/>
  <c r="E46" i="2" s="1"/>
  <c r="B55" i="2"/>
  <c r="AJ47" i="2"/>
  <c r="AI47" i="2"/>
  <c r="AK47" i="2" s="1"/>
  <c r="P46" i="2"/>
  <c r="O46" i="2"/>
  <c r="Q46" i="2" s="1"/>
  <c r="W45" i="2"/>
  <c r="U45" i="2"/>
  <c r="AB45" i="2" s="1"/>
  <c r="AD45" i="2" s="1"/>
  <c r="U44" i="2"/>
  <c r="AB44" i="2" s="1"/>
  <c r="AD44" i="2" s="1"/>
  <c r="W43" i="2"/>
  <c r="V43" i="2"/>
  <c r="V46" i="2" s="1"/>
  <c r="U43" i="2"/>
  <c r="U46" i="2" s="1"/>
  <c r="AC42" i="2"/>
  <c r="AB42" i="2"/>
  <c r="AC41" i="2"/>
  <c r="AB41" i="2"/>
  <c r="AD41" i="2" s="1"/>
  <c r="AC40" i="2"/>
  <c r="AB40" i="2"/>
  <c r="AC39" i="2"/>
  <c r="AB39" i="2"/>
  <c r="AC38" i="2"/>
  <c r="AB38" i="2"/>
  <c r="AC37" i="2"/>
  <c r="AB37" i="2"/>
  <c r="AD37" i="2" s="1"/>
  <c r="AC36" i="2"/>
  <c r="AB36" i="2"/>
  <c r="AC35" i="2"/>
  <c r="AB35" i="2"/>
  <c r="AC34" i="2"/>
  <c r="AB34" i="2"/>
  <c r="AC33" i="2"/>
  <c r="AB33" i="2"/>
  <c r="AD33" i="2" s="1"/>
  <c r="AC32" i="2"/>
  <c r="AB32" i="2"/>
  <c r="AC31" i="2"/>
  <c r="AB31" i="2"/>
  <c r="AD31" i="2" s="1"/>
  <c r="AC30" i="2"/>
  <c r="AB30" i="2"/>
  <c r="AC29" i="2"/>
  <c r="AB29" i="2"/>
  <c r="AD29" i="2" s="1"/>
  <c r="AC28" i="2"/>
  <c r="AB28" i="2"/>
  <c r="AC27" i="2"/>
  <c r="AB27" i="2"/>
  <c r="AD27" i="2" s="1"/>
  <c r="AC26" i="2"/>
  <c r="AB26" i="2"/>
  <c r="AC25" i="2"/>
  <c r="AB25" i="2"/>
  <c r="AC24" i="2"/>
  <c r="AB24" i="2"/>
  <c r="AC23" i="2"/>
  <c r="AB23" i="2"/>
  <c r="AD23" i="2" s="1"/>
  <c r="AC22" i="2"/>
  <c r="AB22" i="2"/>
  <c r="AC21" i="2"/>
  <c r="AB21" i="2"/>
  <c r="AD21" i="2" s="1"/>
  <c r="AC20" i="2"/>
  <c r="AB20" i="2"/>
  <c r="AC19" i="2"/>
  <c r="AB19" i="2"/>
  <c r="AD19" i="2" s="1"/>
  <c r="AC18" i="2"/>
  <c r="AB18" i="2"/>
  <c r="AC17" i="2"/>
  <c r="AB17" i="2"/>
  <c r="AC16" i="2"/>
  <c r="AB16" i="2"/>
  <c r="AC15" i="2"/>
  <c r="AB15" i="2"/>
  <c r="AD15" i="2" s="1"/>
  <c r="AC14" i="2"/>
  <c r="AB14" i="2"/>
  <c r="AC13" i="2"/>
  <c r="AB13" i="2"/>
  <c r="AC12" i="2"/>
  <c r="AB12" i="2"/>
  <c r="AC11" i="2"/>
  <c r="AB11" i="2"/>
  <c r="AC10" i="2"/>
  <c r="AB10" i="2"/>
  <c r="AD10" i="2" s="1"/>
  <c r="AC9" i="2"/>
  <c r="AB9" i="2"/>
  <c r="AC8" i="2"/>
  <c r="AB8" i="2"/>
  <c r="AC7" i="2"/>
  <c r="AB7" i="2"/>
  <c r="AC6" i="2"/>
  <c r="AB6" i="2"/>
  <c r="AD6" i="2" s="1"/>
  <c r="AC5" i="2"/>
  <c r="AB5" i="2"/>
  <c r="AC46" i="2" l="1"/>
  <c r="W46" i="2"/>
  <c r="AD32" i="2"/>
  <c r="AD22" i="2"/>
  <c r="AD26" i="2"/>
  <c r="AD30" i="2"/>
  <c r="AD34" i="2"/>
  <c r="AD38" i="2"/>
  <c r="AD42" i="2"/>
  <c r="AD11" i="2"/>
  <c r="AD35" i="2"/>
  <c r="AD5" i="2"/>
  <c r="AD9" i="2"/>
  <c r="AD13" i="2"/>
  <c r="AD28" i="2"/>
  <c r="AD36" i="2"/>
  <c r="AD16" i="2"/>
  <c r="AD20" i="2"/>
  <c r="AD17" i="2"/>
  <c r="AD24" i="2"/>
  <c r="AD7" i="2"/>
  <c r="AD14" i="2"/>
  <c r="AD18" i="2"/>
  <c r="AD25" i="2"/>
  <c r="AD39" i="2"/>
  <c r="AD8" i="2"/>
  <c r="AD12" i="2"/>
  <c r="AD40" i="2"/>
  <c r="AB46" i="2"/>
  <c r="AB43" i="2"/>
  <c r="AD43" i="2" s="1"/>
  <c r="W44" i="2"/>
  <c r="AD46" i="2" l="1"/>
  <c r="Q6" i="12"/>
  <c r="R6" i="12"/>
  <c r="Q7" i="12"/>
  <c r="R7" i="12"/>
  <c r="Q8" i="12"/>
  <c r="R8" i="12"/>
  <c r="Q9" i="12"/>
  <c r="R9" i="12"/>
  <c r="Q10" i="12"/>
  <c r="R10" i="12"/>
  <c r="Q11" i="12"/>
  <c r="R11" i="12"/>
  <c r="Q12" i="12"/>
  <c r="R12" i="12"/>
  <c r="Q13" i="12"/>
  <c r="R13" i="12"/>
  <c r="Q14" i="12"/>
  <c r="R14" i="12"/>
  <c r="Q15" i="12"/>
  <c r="R15" i="12"/>
  <c r="S15" i="12" s="1"/>
  <c r="Q16" i="12"/>
  <c r="R16" i="12"/>
  <c r="Q17" i="12"/>
  <c r="R17" i="12"/>
  <c r="Q18" i="12"/>
  <c r="R18" i="12"/>
  <c r="Q19" i="12"/>
  <c r="R19" i="12"/>
  <c r="Q20" i="12"/>
  <c r="R20" i="12"/>
  <c r="Q21" i="12"/>
  <c r="R21" i="12"/>
  <c r="Q22" i="12"/>
  <c r="R22" i="12"/>
  <c r="Q23" i="12"/>
  <c r="R23" i="12"/>
  <c r="Q24" i="12"/>
  <c r="R24" i="12"/>
  <c r="Q25" i="12"/>
  <c r="R25" i="12"/>
  <c r="Q26" i="12"/>
  <c r="R26" i="12"/>
  <c r="Q27" i="12"/>
  <c r="R27" i="12"/>
  <c r="Q28" i="12"/>
  <c r="R28" i="12"/>
  <c r="Q29" i="12"/>
  <c r="R29" i="12"/>
  <c r="Q30" i="12"/>
  <c r="R30" i="12"/>
  <c r="Q31" i="12"/>
  <c r="R31" i="12"/>
  <c r="S31" i="12" s="1"/>
  <c r="Q32" i="12"/>
  <c r="R32" i="12"/>
  <c r="Q33" i="12"/>
  <c r="R33" i="12"/>
  <c r="Q34" i="12"/>
  <c r="R34" i="12"/>
  <c r="Q35" i="12"/>
  <c r="R35" i="12"/>
  <c r="Q36" i="12"/>
  <c r="R36" i="12"/>
  <c r="Q37" i="12"/>
  <c r="R37" i="12"/>
  <c r="Q38" i="12"/>
  <c r="R38" i="12"/>
  <c r="Q39" i="12"/>
  <c r="R39" i="12"/>
  <c r="Q40" i="12"/>
  <c r="R40" i="12"/>
  <c r="Q41" i="12"/>
  <c r="R41" i="12"/>
  <c r="Q42" i="12"/>
  <c r="R42" i="12"/>
  <c r="R5" i="12"/>
  <c r="Q5" i="12"/>
  <c r="S28" i="12" l="1"/>
  <c r="S8" i="12"/>
  <c r="S36" i="12"/>
  <c r="S7" i="12"/>
  <c r="S5" i="12"/>
  <c r="S42" i="12"/>
  <c r="S33" i="12"/>
  <c r="S29" i="12"/>
  <c r="S25" i="12"/>
  <c r="S21" i="12"/>
  <c r="S13" i="12"/>
  <c r="S9" i="12"/>
  <c r="S37" i="12"/>
  <c r="S12" i="12"/>
  <c r="S20" i="12"/>
  <c r="S35" i="12"/>
  <c r="S27" i="12"/>
  <c r="S19" i="12"/>
  <c r="S11" i="12"/>
  <c r="S38" i="12"/>
  <c r="S34" i="12"/>
  <c r="S30" i="12"/>
  <c r="S26" i="12"/>
  <c r="S22" i="12"/>
  <c r="S18" i="12"/>
  <c r="S14" i="12"/>
  <c r="S10" i="12"/>
  <c r="S6" i="12"/>
  <c r="S39" i="12"/>
  <c r="S16" i="12"/>
  <c r="S32" i="12"/>
  <c r="S41" i="12"/>
  <c r="S24" i="12"/>
  <c r="S23" i="12"/>
  <c r="S17" i="12"/>
  <c r="S40" i="12"/>
  <c r="J43" i="12"/>
  <c r="K43" i="12"/>
  <c r="I34" i="4"/>
  <c r="J34" i="4"/>
  <c r="I28" i="4"/>
  <c r="J28" i="4"/>
  <c r="I9" i="4"/>
  <c r="J9" i="4"/>
  <c r="I7" i="4"/>
  <c r="J7" i="4"/>
  <c r="L43" i="12" l="1"/>
  <c r="K34" i="4"/>
  <c r="K28" i="4"/>
  <c r="K9" i="4"/>
  <c r="K7" i="4"/>
  <c r="D16" i="6" l="1"/>
  <c r="C16" i="6"/>
  <c r="I30" i="4" l="1"/>
  <c r="J30" i="4"/>
  <c r="J6" i="4"/>
  <c r="J8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9" i="4"/>
  <c r="J31" i="4"/>
  <c r="J32" i="4"/>
  <c r="J33" i="4"/>
  <c r="J35" i="4"/>
  <c r="J36" i="4"/>
  <c r="J37" i="4"/>
  <c r="J38" i="4"/>
  <c r="J39" i="4"/>
  <c r="J40" i="4"/>
  <c r="J41" i="4"/>
  <c r="J5" i="4"/>
  <c r="I5" i="4"/>
  <c r="I6" i="4"/>
  <c r="I8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K23" i="4" s="1"/>
  <c r="I24" i="4"/>
  <c r="I25" i="4"/>
  <c r="I26" i="4"/>
  <c r="I27" i="4"/>
  <c r="I29" i="4"/>
  <c r="I31" i="4"/>
  <c r="I32" i="4"/>
  <c r="I33" i="4"/>
  <c r="I35" i="4"/>
  <c r="I36" i="4"/>
  <c r="I37" i="4"/>
  <c r="I38" i="4"/>
  <c r="I39" i="4"/>
  <c r="I40" i="4"/>
  <c r="I41" i="4"/>
  <c r="I42" i="4"/>
  <c r="K42" i="4" s="1"/>
  <c r="I43" i="4"/>
  <c r="K43" i="4" s="1"/>
  <c r="I44" i="4"/>
  <c r="K44" i="4" s="1"/>
  <c r="K15" i="4" l="1"/>
  <c r="K33" i="4"/>
  <c r="K10" i="4"/>
  <c r="K41" i="4"/>
  <c r="K32" i="4"/>
  <c r="K22" i="4"/>
  <c r="K14" i="4"/>
  <c r="K30" i="4"/>
  <c r="K37" i="4"/>
  <c r="K26" i="4"/>
  <c r="K18" i="4"/>
  <c r="K5" i="4"/>
  <c r="K36" i="4"/>
  <c r="K25" i="4"/>
  <c r="K17" i="4"/>
  <c r="K8" i="4"/>
  <c r="K38" i="4"/>
  <c r="K27" i="4"/>
  <c r="K19" i="4"/>
  <c r="K35" i="4"/>
  <c r="K24" i="4"/>
  <c r="K16" i="4"/>
  <c r="K6" i="4"/>
  <c r="K40" i="4"/>
  <c r="K31" i="4"/>
  <c r="K21" i="4"/>
  <c r="K13" i="4"/>
  <c r="K11" i="4"/>
  <c r="K39" i="4"/>
  <c r="K29" i="4"/>
  <c r="K20" i="4"/>
  <c r="K12" i="4"/>
  <c r="J44" i="12"/>
  <c r="J45" i="12"/>
  <c r="Q45" i="12" l="1"/>
  <c r="S45" i="12" s="1"/>
  <c r="L45" i="12"/>
  <c r="Q44" i="12"/>
  <c r="S44" i="12" s="1"/>
  <c r="L44" i="12"/>
  <c r="Q43" i="12"/>
  <c r="S43" i="12" s="1"/>
  <c r="B55" i="4"/>
  <c r="Q46" i="12" l="1"/>
  <c r="R46" i="12"/>
  <c r="S46" i="12" l="1"/>
  <c r="E16" i="6" l="1"/>
  <c r="Y47" i="12"/>
  <c r="X47" i="12"/>
  <c r="D46" i="12"/>
  <c r="C46" i="12"/>
  <c r="P46" i="4"/>
  <c r="O46" i="4"/>
  <c r="D46" i="4"/>
  <c r="C46" i="4"/>
  <c r="Z47" i="12" l="1"/>
  <c r="E46" i="12"/>
  <c r="J46" i="12"/>
  <c r="K46" i="12"/>
  <c r="E46" i="4"/>
  <c r="J46" i="4"/>
  <c r="I46" i="4"/>
  <c r="Q46" i="4"/>
  <c r="L46" i="12" l="1"/>
  <c r="K46" i="4"/>
</calcChain>
</file>

<file path=xl/sharedStrings.xml><?xml version="1.0" encoding="utf-8"?>
<sst xmlns="http://schemas.openxmlformats.org/spreadsheetml/2006/main" count="146" uniqueCount="43">
  <si>
    <t>Pos.</t>
  </si>
  <si>
    <t>Nom</t>
  </si>
  <si>
    <t>Parties</t>
  </si>
  <si>
    <t>QA</t>
  </si>
  <si>
    <t>Moy.</t>
  </si>
  <si>
    <t>Dates</t>
  </si>
  <si>
    <t>Quilles</t>
  </si>
  <si>
    <t>Moyennes</t>
  </si>
  <si>
    <t>Le Solitaire</t>
  </si>
  <si>
    <t>Tour</t>
  </si>
  <si>
    <t>Hand</t>
  </si>
  <si>
    <t>Moyenne</t>
  </si>
  <si>
    <t>Classement général individuels 2025</t>
  </si>
  <si>
    <t>Depuis le 01.10.2025</t>
  </si>
  <si>
    <t>Au 31.12.2025</t>
  </si>
  <si>
    <t>Au 28.09.2025</t>
  </si>
  <si>
    <t>Classement général individuels 2026</t>
  </si>
  <si>
    <t>Au 01.01.2026</t>
  </si>
  <si>
    <t>Depuis le 01.01.2026 au 30.03.2026</t>
  </si>
  <si>
    <t>Depuis le 01.04.2026 au 30.06.2026</t>
  </si>
  <si>
    <t>Au 30.06.2026</t>
  </si>
  <si>
    <t>D'Apice Vincenzo</t>
  </si>
  <si>
    <t>Corbo Pierre</t>
  </si>
  <si>
    <t>Pellein Stéphane</t>
  </si>
  <si>
    <t>Carolino Romulo</t>
  </si>
  <si>
    <t>Golay Daniel</t>
  </si>
  <si>
    <t>Moyat Magali</t>
  </si>
  <si>
    <t>Paras Marife</t>
  </si>
  <si>
    <t>Moser Noraida</t>
  </si>
  <si>
    <t>Diaz Lopez José Manuel</t>
  </si>
  <si>
    <t>Seuret Catherine</t>
  </si>
  <si>
    <t>Roagna Gilles-Eric</t>
  </si>
  <si>
    <t>Dupenloup Franck</t>
  </si>
  <si>
    <t>Aries Claudia</t>
  </si>
  <si>
    <t>Grillet Liliane</t>
  </si>
  <si>
    <t>Walther Jeanette</t>
  </si>
  <si>
    <t>Baruh Enis</t>
  </si>
  <si>
    <t>Carole Vinée</t>
  </si>
  <si>
    <t>Almudever Celina</t>
  </si>
  <si>
    <t>Grassin Frédéric</t>
  </si>
  <si>
    <t>Flores Merlinda</t>
  </si>
  <si>
    <t>Faller Merri</t>
  </si>
  <si>
    <t>Raiga-Clemenceau Emmanuel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</si>
</sst>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u/>
      <sz val="10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thin">
        <color theme="1"/>
      </bottom>
      <diagonal/>
    </border>
  </borders>
  <cellStyleXfs count="4">
    <xf numFmtId="0" fontId="0" fillId="0" borderId="0"/>
    <xf numFmtId="0" fontId="1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5" fillId="0" borderId="1" xfId="2" applyFill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2" fontId="17" fillId="0" borderId="2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2" fontId="18" fillId="0" borderId="3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0" xfId="2" applyFill="1" applyBorder="1" applyAlignment="1">
      <alignment horizontal="left" vertical="center" wrapText="1"/>
    </xf>
    <xf numFmtId="0" fontId="22" fillId="0" borderId="1" xfId="2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 wrapText="1"/>
    </xf>
  </cellXfs>
  <cellStyles count="4">
    <cellStyle name="Lien hypertexte" xfId="2" builtinId="8"/>
    <cellStyle name="Lien hypertexte 3" xfId="3" xr:uid="{DD26D34D-538A-40B8-B88B-79218F4BF262}"/>
    <cellStyle name="Normal" xfId="0" builtinId="0"/>
    <cellStyle name="Normal 2" xfId="1" xr:uid="{00000000-0005-0000-0000-000002000000}"/>
  </cellStyles>
  <dxfs count="114">
    <dxf>
      <numFmt numFmtId="2" formatCode="0.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  <vertical/>
        <horizontal/>
      </border>
    </dxf>
    <dxf>
      <font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  <vertical/>
        <horizontal/>
      </border>
    </dxf>
    <dxf>
      <font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  <vertical/>
        <horizontal/>
      </border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/>
      </border>
    </dxf>
    <dxf>
      <alignment horizontal="center" vertical="center" textRotation="0" wrapText="0" indent="0" justifyLastLine="0" shrinkToFit="0" readingOrder="0"/>
    </dxf>
    <dxf>
      <font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sz val="10"/>
        <color rgb="FF000000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sz val="10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b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b/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sz val="10"/>
        <color rgb="FF000000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sz val="10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b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b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right style="medium">
          <color rgb="FFC0C0C0"/>
        </right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sz val="10"/>
        <color rgb="FF000000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sz val="10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sz val="10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b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sz val="10"/>
        <color rgb="FF000000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sz val="10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b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b/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sz val="10"/>
        <color rgb="FF000000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sz val="10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b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/>
      </border>
    </dxf>
    <dxf>
      <font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/>
      </border>
    </dxf>
    <dxf>
      <font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/>
      </border>
    </dxf>
    <dxf>
      <font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/>
      </border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alignment horizontal="center" vertical="center" textRotation="0" wrapText="0" indent="0" justifyLastLine="0" shrinkToFit="0" readingOrder="0"/>
    </dxf>
    <dxf>
      <font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ill>
        <patternFill patternType="none">
          <fgColor indexed="64"/>
          <bgColor auto="1"/>
        </patternFill>
      </fill>
    </dxf>
    <dxf>
      <font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b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right style="medium">
          <color rgb="FFC0C0C0"/>
        </right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sz val="10"/>
        <color rgb="FF000000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sz val="10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sz val="10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b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ont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 style="medium">
          <color rgb="FFC0C0C0"/>
        </top>
        <bottom style="medium">
          <color rgb="FFC0C0C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Moyenne!$E$3</c:f>
              <c:strCache>
                <c:ptCount val="1"/>
                <c:pt idx="0">
                  <c:v>Moyennes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6CEC-4037-B3CD-EC892F69907C}"/>
              </c:ext>
            </c:extLst>
          </c:dPt>
          <c:dPt>
            <c:idx val="4"/>
            <c:invertIfNegative val="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488D-41F4-9E34-C300AAC18367}"/>
              </c:ext>
            </c:extLst>
          </c:dPt>
          <c:dPt>
            <c:idx val="5"/>
            <c:invertIfNegative val="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488D-41F4-9E34-C300AAC18367}"/>
              </c:ext>
            </c:extLst>
          </c:dPt>
          <c:dPt>
            <c:idx val="6"/>
            <c:invertIfNegative val="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FD03-4206-ACAE-4EEBA3E2006E}"/>
              </c:ext>
            </c:extLst>
          </c:dPt>
          <c:dPt>
            <c:idx val="8"/>
            <c:invertIfNegative val="0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A-BF96-4736-AFA1-8CF454002839}"/>
              </c:ext>
            </c:extLst>
          </c:dPt>
          <c:dPt>
            <c:idx val="9"/>
            <c:invertIfNegative val="0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9-AC09-4E2E-A76D-FD9955BE39A2}"/>
              </c:ext>
            </c:extLst>
          </c:dPt>
          <c:dPt>
            <c:idx val="10"/>
            <c:invertIfNegative val="0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C-66CD-42FD-B055-6866179146B4}"/>
              </c:ext>
            </c:extLst>
          </c:dPt>
          <c:cat>
            <c:multiLvlStrRef>
              <c:f>Moyenne!$A$4:$B$15</c:f>
              <c:multiLvlStrCache>
                <c:ptCount val="12"/>
                <c:lvl>
                  <c:pt idx="0">
                    <c:v>24.08.2025</c:v>
                  </c:pt>
                  <c:pt idx="1">
                    <c:v>28.09.2025</c:v>
                  </c:pt>
                  <c:pt idx="2">
                    <c:v>12.10.2025</c:v>
                  </c:pt>
                  <c:pt idx="3">
                    <c:v>09.11.2025</c:v>
                  </c:pt>
                  <c:pt idx="4">
                    <c:v>23.11.2025</c:v>
                  </c:pt>
                  <c:pt idx="5">
                    <c:v>07.12.2025</c:v>
                  </c:pt>
                  <c:pt idx="6">
                    <c:v>14.12.2025</c:v>
                  </c:pt>
                  <c:pt idx="7">
                    <c:v>01.02.2026</c:v>
                  </c:pt>
                  <c:pt idx="8">
                    <c:v>08.02.2026</c:v>
                  </c:pt>
                  <c:pt idx="9">
                    <c:v>22.02.2026</c:v>
                  </c:pt>
                  <c:pt idx="10">
                    <c:v>22.03.2026</c:v>
                  </c:pt>
                  <c:pt idx="11">
                    <c:v>26.04.2026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</c:lvl>
              </c:multiLvlStrCache>
            </c:multiLvlStrRef>
          </c:cat>
          <c:val>
            <c:numRef>
              <c:f>Moyenne!$E$4:$E$15</c:f>
              <c:numCache>
                <c:formatCode>0.00</c:formatCode>
                <c:ptCount val="12"/>
                <c:pt idx="0" formatCode="General">
                  <c:v>154.12121212121212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8D-41F4-9E34-C300AAC18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875776"/>
        <c:axId val="174878080"/>
      </c:barChart>
      <c:catAx>
        <c:axId val="17487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4878080"/>
        <c:crosses val="autoZero"/>
        <c:auto val="1"/>
        <c:lblAlgn val="ctr"/>
        <c:lblOffset val="100"/>
        <c:noMultiLvlLbl val="0"/>
      </c:catAx>
      <c:valAx>
        <c:axId val="174878080"/>
        <c:scaling>
          <c:orientation val="minMax"/>
          <c:max val="175"/>
          <c:min val="1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4875776"/>
        <c:crosses val="autoZero"/>
        <c:crossBetween val="between"/>
        <c:majorUnit val="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16</xdr:row>
      <xdr:rowOff>129540</xdr:rowOff>
    </xdr:from>
    <xdr:to>
      <xdr:col>9</xdr:col>
      <xdr:colOff>53340</xdr:colOff>
      <xdr:row>36</xdr:row>
      <xdr:rowOff>60960</xdr:rowOff>
    </xdr:to>
    <xdr:graphicFrame macro="">
      <xdr:nvGraphicFramePr>
        <xdr:cNvPr id="4142" name="Graphique 1">
          <a:extLst>
            <a:ext uri="{FF2B5EF4-FFF2-40B4-BE49-F238E27FC236}">
              <a16:creationId xmlns:a16="http://schemas.microsoft.com/office/drawing/2014/main" id="{00000000-0008-0000-0300-00002E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E6D9A4B-44AF-4DED-AFB6-267B37662F3E}" name="Tableau573" displayName="Tableau573" ref="A4:E46" totalsRowCount="1" headerRowDxfId="113" dataDxfId="112" totalsRowDxfId="111">
  <autoFilter ref="A4:E45" xr:uid="{BE6D9A4B-44AF-4DED-AFB6-267B37662F3E}"/>
  <sortState xmlns:xlrd2="http://schemas.microsoft.com/office/spreadsheetml/2017/richdata2" ref="A5:E45">
    <sortCondition ref="B5:B45"/>
  </sortState>
  <tableColumns count="5">
    <tableColumn id="1" xr3:uid="{3A92DA9F-67DA-49B8-A635-D20A696052AD}" name="Pos." dataDxfId="110" totalsRowDxfId="14"/>
    <tableColumn id="2" xr3:uid="{AEED627D-7F51-40C0-B390-FF2A8AFB5F39}" name="Nom" dataDxfId="109" totalsRowDxfId="13" dataCellStyle="Lien hypertexte"/>
    <tableColumn id="3" xr3:uid="{0B99956B-72E6-4894-9D79-89BC41755359}" name="QA" totalsRowFunction="sum" dataDxfId="108" totalsRowDxfId="12"/>
    <tableColumn id="11" xr3:uid="{0F0B2616-E0CD-4FAD-A792-77156F1339A0}" name="Parties" totalsRowFunction="sum" dataDxfId="107" totalsRowDxfId="11"/>
    <tableColumn id="5" xr3:uid="{ED5CA932-5C04-4481-ADC8-7814C3BB72F3}" name="Moy." totalsRowFunction="custom" dataDxfId="106" totalsRowDxfId="10">
      <totalsRowFormula>SUM(Tableau573[[#Totals],[QA]]/Tableau573[[#Totals],[Parties]])</totalsRow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520B7F4-5DCD-4780-B113-3C60F0505900}" name="Tableau5724" displayName="Tableau5724" ref="G4:K44" totalsRowShown="0" headerRowDxfId="105" dataDxfId="104">
  <autoFilter ref="G4:K44" xr:uid="{2520B7F4-5DCD-4780-B113-3C60F0505900}"/>
  <sortState xmlns:xlrd2="http://schemas.microsoft.com/office/spreadsheetml/2017/richdata2" ref="G5:K44">
    <sortCondition ref="H6:H44"/>
  </sortState>
  <tableColumns count="5">
    <tableColumn id="1" xr3:uid="{8D8A6C48-D1F4-4DE9-953B-93EC47B2822D}" name="Pos." dataDxfId="103"/>
    <tableColumn id="2" xr3:uid="{BE1EEABB-EAD4-4C85-9351-76CAB27D7EEB}" name="Nom" dataDxfId="102" dataCellStyle="Lien hypertexte"/>
    <tableColumn id="3" xr3:uid="{655B6D8A-36E0-4F9F-AEDF-69A388D329D0}" name="QA" dataDxfId="101">
      <calculatedColumnFormula>SUM(Tableau5735[[#This Row],[QA]]-Tableau573[[#This Row],[QA]])</calculatedColumnFormula>
    </tableColumn>
    <tableColumn id="11" xr3:uid="{DC8F3020-EF31-4328-AEE7-2FD22F52E4BD}" name="Parties" dataDxfId="100">
      <calculatedColumnFormula>SUM(Tableau5735[[#This Row],[Parties]]-Tableau573[[#This Row],[Parties]])</calculatedColumnFormula>
    </tableColumn>
    <tableColumn id="5" xr3:uid="{3BBE6D3A-9A7A-4339-BB5D-07D60D11E835}" name="Moy." dataDxfId="99">
      <calculatedColumnFormula>SUM(Tableau5724[[#This Row],[QA]]/Tableau5724[[#This Row],[Parties]])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E7C2B82-5527-4145-B0DF-D1CBA821B4DB}" name="Tableau5735" displayName="Tableau5735" ref="M4:Q44" totalsRowShown="0" headerRowDxfId="98" dataDxfId="97">
  <autoFilter ref="M4:Q44" xr:uid="{3E7C2B82-5527-4145-B0DF-D1CBA821B4DB}"/>
  <sortState xmlns:xlrd2="http://schemas.microsoft.com/office/spreadsheetml/2017/richdata2" ref="M5:Q32">
    <sortCondition ref="N5:N32"/>
  </sortState>
  <tableColumns count="5">
    <tableColumn id="1" xr3:uid="{A0A2D09E-CC62-4E15-89A4-A60CE236D999}" name="Pos." dataDxfId="96"/>
    <tableColumn id="2" xr3:uid="{49CBFC4E-C04B-4B87-A5F1-E46DB0A69F9D}" name="Nom" dataDxfId="95" dataCellStyle="Lien hypertexte"/>
    <tableColumn id="3" xr3:uid="{C71BC444-6267-415B-A98B-569DFEE33CC1}" name="QA" dataDxfId="94" dataCellStyle="Lien hypertexte"/>
    <tableColumn id="11" xr3:uid="{E7DD8C53-23CE-42AA-8B8D-17AE1BE1A203}" name="Parties" dataDxfId="93"/>
    <tableColumn id="5" xr3:uid="{B1A1E486-CAE4-44BB-8949-0DBBCB50E925}" name="Moy." dataDxfId="92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5D6C8D5-1FE9-4045-81B5-ACFE40F63CC9}" name="Tableau5739" displayName="Tableau5739" ref="A4:F46" totalsRowCount="1" headerRowDxfId="91" dataDxfId="90" totalsRowDxfId="89">
  <autoFilter ref="A4:F45" xr:uid="{BE6D9A4B-44AF-4DED-AFB6-267B37662F3E}"/>
  <sortState xmlns:xlrd2="http://schemas.microsoft.com/office/spreadsheetml/2017/richdata2" ref="A5:E44">
    <sortCondition ref="B6:B44"/>
  </sortState>
  <tableColumns count="6">
    <tableColumn id="1" xr3:uid="{3B624D67-E272-4327-8D3C-BF85D3419A72}" name="Pos." dataDxfId="88" totalsRowDxfId="87"/>
    <tableColumn id="2" xr3:uid="{10E49D5F-57BE-4194-9F74-8F780947ADD4}" name="Nom" dataDxfId="86" totalsRowDxfId="85" dataCellStyle="Lien hypertexte"/>
    <tableColumn id="3" xr3:uid="{B06BC8BF-FDFA-4F4E-8B11-1BEF26990A92}" name="QA" totalsRowFunction="sum" dataDxfId="84" totalsRowDxfId="83"/>
    <tableColumn id="11" xr3:uid="{0DFB3283-3FC7-44F2-9F40-212C8BD8711E}" name="Parties" totalsRowFunction="sum" dataDxfId="82" totalsRowDxfId="81"/>
    <tableColumn id="5" xr3:uid="{4CA5F2D5-211C-47C8-8A48-868F5681BB47}" name="Moy." totalsRowFunction="custom" dataDxfId="80" totalsRowDxfId="79">
      <totalsRowFormula>SUM(Tableau5739[[#Totals],[QA]]/Tableau5739[[#Totals],[Parties]])</totalsRowFormula>
    </tableColumn>
    <tableColumn id="4" xr3:uid="{36EBF1C2-44FD-41C4-B232-E77BAA106229}" name="Hand" dataDxfId="78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9C331CB-D4E2-4DB6-A728-D40BEB0AA86E}" name="Tableau572410" displayName="Tableau572410" ref="H4:M45" totalsRowShown="0" headerRowDxfId="77" dataDxfId="76">
  <autoFilter ref="H4:M45" xr:uid="{2520B7F4-5DCD-4780-B113-3C60F0505900}"/>
  <sortState xmlns:xlrd2="http://schemas.microsoft.com/office/spreadsheetml/2017/richdata2" ref="H5:L44">
    <sortCondition ref="I6:I44"/>
  </sortState>
  <tableColumns count="6">
    <tableColumn id="1" xr3:uid="{D3CC4121-CAAB-40BC-AFA7-0938F7C462BD}" name="Pos." dataDxfId="75"/>
    <tableColumn id="2" xr3:uid="{55344A2F-E225-47C2-9BB5-698666CA6827}" name="Nom" dataDxfId="74" dataCellStyle="Lien hypertexte"/>
    <tableColumn id="3" xr3:uid="{DCC6EB9E-A15C-404C-81A8-87C432858608}" name="QA" dataDxfId="73">
      <calculatedColumnFormula>SUM(Tableau573511[[#This Row],[QA]]-Tableau5739[[#This Row],[QA]])</calculatedColumnFormula>
    </tableColumn>
    <tableColumn id="11" xr3:uid="{A9E52CDD-AA79-4810-B813-3AD5E4FB75F7}" name="Parties" dataDxfId="72"/>
    <tableColumn id="5" xr3:uid="{2ACEDFC6-C847-4191-AB82-CEAEE0FFD120}" name="Moy." dataDxfId="71">
      <calculatedColumnFormula>SUM(Tableau572410[[#This Row],[QA]]/Tableau572410[[#This Row],[Parties]])</calculatedColumnFormula>
    </tableColumn>
    <tableColumn id="4" xr3:uid="{3005430C-751B-4BBA-905A-0CC1B08C988C}" name="Hand" dataDxfId="70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1AD5822-ADBC-4A7C-A4A7-806BC1836A85}" name="Tableau573511" displayName="Tableau573511" ref="V4:Z45" totalsRowShown="0" headerRowDxfId="69" dataDxfId="68">
  <autoFilter ref="V4:Z45" xr:uid="{3E7C2B82-5527-4145-B0DF-D1CBA821B4DB}"/>
  <sortState xmlns:xlrd2="http://schemas.microsoft.com/office/spreadsheetml/2017/richdata2" ref="V5:Z45">
    <sortCondition ref="W5:W45"/>
  </sortState>
  <tableColumns count="5">
    <tableColumn id="1" xr3:uid="{134301C4-D36A-4ED5-8685-1997E2CFDA1D}" name="Pos." dataDxfId="67"/>
    <tableColumn id="2" xr3:uid="{5F175B49-E1A2-4715-98B8-187D1066A313}" name="Nom" dataDxfId="66" dataCellStyle="Lien hypertexte"/>
    <tableColumn id="3" xr3:uid="{F7655DB7-71C3-4A0F-887B-54EB521269D5}" name="QA" dataDxfId="65" dataCellStyle="Lien hypertexte"/>
    <tableColumn id="17" xr3:uid="{C0C7758B-CE40-440E-BBB6-2EBB996EAEED}" name="Parties" dataDxfId="64"/>
    <tableColumn id="18" xr3:uid="{C08ADFAF-0103-442B-820F-F588BB257EE5}" name="Moyenne" dataDxfId="63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9E71BB-6640-403D-9D8F-67A1416DFD02}" name="Tableau5724102" displayName="Tableau5724102" ref="O4:T45" totalsRowShown="0" headerRowDxfId="62" dataDxfId="61">
  <autoFilter ref="O4:T45" xr:uid="{539E71BB-6640-403D-9D8F-67A1416DFD02}"/>
  <sortState xmlns:xlrd2="http://schemas.microsoft.com/office/spreadsheetml/2017/richdata2" ref="O5:S42">
    <sortCondition ref="P6:P42"/>
  </sortState>
  <tableColumns count="6">
    <tableColumn id="1" xr3:uid="{0B4D596F-3855-4C8E-BB9A-1BFC9A541976}" name="Pos." dataDxfId="60"/>
    <tableColumn id="2" xr3:uid="{2DDB1D0D-786C-40DA-B953-DCFFB72463E7}" name="Nom" dataDxfId="59" dataCellStyle="Lien hypertexte"/>
    <tableColumn id="3" xr3:uid="{831AA2ED-C2E2-4B45-8ACC-76243E523022}" name="QA" dataDxfId="58">
      <calculatedColumnFormula>SUM(Tableau573511[[#This Row],[QA]]-Tableau572410[[#This Row],[QA]])</calculatedColumnFormula>
    </tableColumn>
    <tableColumn id="11" xr3:uid="{C13F075B-B29C-49FA-96E5-0335F1B6A727}" name="Parties" dataDxfId="57"/>
    <tableColumn id="5" xr3:uid="{B4D80391-57E1-4E16-A976-72CBDD8CF2DA}" name="Moy." dataDxfId="56">
      <calculatedColumnFormula>SUM(Q5/R5)</calculatedColumnFormula>
    </tableColumn>
    <tableColumn id="4" xr3:uid="{2EF83974-360A-4CA5-B558-2ACA4541B903}" name="Hand" dataDxfId="55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7067E34-652C-431A-B215-5070C4FE3EF1}" name="Tableau5731218" displayName="Tableau5731218" ref="A4:E46" totalsRowCount="1" headerRowDxfId="54" dataDxfId="53" totalsRowDxfId="52">
  <autoFilter ref="A4:E45" xr:uid="{A7067E34-652C-431A-B215-5070C4FE3EF1}"/>
  <sortState xmlns:xlrd2="http://schemas.microsoft.com/office/spreadsheetml/2017/richdata2" ref="A5:E45">
    <sortCondition ref="B5:B45"/>
  </sortState>
  <tableColumns count="5">
    <tableColumn id="1" xr3:uid="{24382D7C-A8C2-484D-9B2F-B13FABBDEF1A}" name="Pos." dataDxfId="9" totalsRowDxfId="4"/>
    <tableColumn id="2" xr3:uid="{86578023-FC44-4B32-9909-CB917A6B9533}" name="Nom" dataDxfId="8" totalsRowDxfId="3" dataCellStyle="Lien hypertexte"/>
    <tableColumn id="3" xr3:uid="{E69BB83B-75FE-419A-A4A3-1AAF318411E6}" name="QA" totalsRowFunction="custom" dataDxfId="7" totalsRowDxfId="2">
      <totalsRowFormula>SUM(C3:C42)</totalsRowFormula>
    </tableColumn>
    <tableColumn id="11" xr3:uid="{A505E57C-1415-49DB-99AB-88D85E70A610}" name="Parties" totalsRowFunction="custom" dataDxfId="6" totalsRowDxfId="1">
      <totalsRowFormula>SUM(D3:D42)</totalsRowFormula>
    </tableColumn>
    <tableColumn id="5" xr3:uid="{E0890E32-B251-4B9A-BD57-932F96D104D1}" name="Moy." totalsRowFunction="custom" dataDxfId="5" totalsRowDxfId="0">
      <totalsRowFormula>SUM(C46/D46)</totalsRowFormula>
    </tableColumn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3295E5D-257C-4221-9EDC-92F3E0994B11}" name="Tableau57241319" displayName="Tableau57241319" ref="G4:K44" totalsRowShown="0" headerRowDxfId="51" dataDxfId="50">
  <autoFilter ref="G4:K44" xr:uid="{A3295E5D-257C-4221-9EDC-92F3E0994B11}"/>
  <sortState xmlns:xlrd2="http://schemas.microsoft.com/office/spreadsheetml/2017/richdata2" ref="G5:K44">
    <sortCondition ref="H6:H44"/>
  </sortState>
  <tableColumns count="5">
    <tableColumn id="1" xr3:uid="{E71946FC-FA0B-47C4-B0F1-6E8FB5C1607D}" name="Pos." dataDxfId="49"/>
    <tableColumn id="2" xr3:uid="{6AAF4966-A39E-440A-B074-392B1518CB54}" name="Nom" dataDxfId="48" dataCellStyle="Lien hypertexte"/>
    <tableColumn id="3" xr3:uid="{CE81770C-E1B1-459F-8629-434D177B2213}" name="QA" dataDxfId="47"/>
    <tableColumn id="11" xr3:uid="{6486D254-57FD-4225-BD25-2D4CC8501CC5}" name="Parties" dataDxfId="46"/>
    <tableColumn id="5" xr3:uid="{EE05311B-2083-4313-8E1B-1F1923BD5606}" name="Moy." dataDxfId="45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7DE7C7C-3490-42F6-9A25-4A54F894A9F8}" name="Tableau57351420" displayName="Tableau57351420" ref="M4:Q44" totalsRowShown="0" headerRowDxfId="44" dataDxfId="43">
  <autoFilter ref="M4:Q44" xr:uid="{67DE7C7C-3490-42F6-9A25-4A54F894A9F8}"/>
  <sortState xmlns:xlrd2="http://schemas.microsoft.com/office/spreadsheetml/2017/richdata2" ref="M5:Q32">
    <sortCondition ref="N5:N32"/>
  </sortState>
  <tableColumns count="5">
    <tableColumn id="1" xr3:uid="{7AB1E034-57BA-40C5-B83F-741ABEBC9C95}" name="Pos." dataDxfId="42"/>
    <tableColumn id="2" xr3:uid="{D4FF1943-47C1-473D-85D0-D1A16E6CAED9}" name="Nom" dataDxfId="41" dataCellStyle="Lien hypertexte"/>
    <tableColumn id="3" xr3:uid="{55A86A32-75E7-4F70-929A-3E203B00AA04}" name="QA" dataDxfId="40" dataCellStyle="Lien hypertexte"/>
    <tableColumn id="11" xr3:uid="{B50285EE-A252-4AE4-A179-E9F2FCC3F42A}" name="Parties" dataDxfId="39"/>
    <tableColumn id="5" xr3:uid="{46D6BB40-A168-4EC3-A728-3805C6C67196}" name="Moy." dataDxfId="38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31F35ABF-E009-46F4-AD1D-A824AC979D99}" name="Tableau5724101521" displayName="Tableau5724101521" ref="S4:X45" totalsRowShown="0" headerRowDxfId="37" dataDxfId="36">
  <autoFilter ref="S4:X45" xr:uid="{31F35ABF-E009-46F4-AD1D-A824AC979D99}"/>
  <sortState xmlns:xlrd2="http://schemas.microsoft.com/office/spreadsheetml/2017/richdata2" ref="S5:W44">
    <sortCondition ref="T6:T44"/>
  </sortState>
  <tableColumns count="6">
    <tableColumn id="1" xr3:uid="{183A8863-5A10-483D-9C98-237B19058E6C}" name="Pos." dataDxfId="35"/>
    <tableColumn id="2" xr3:uid="{7A1F9E58-76F4-4586-9370-10AE142159A0}" name="Nom" dataDxfId="34" dataCellStyle="Lien hypertexte"/>
    <tableColumn id="3" xr3:uid="{4A0785AC-E2B8-4636-A3B4-4811CE4CFBC2}" name="QA" dataDxfId="33">
      <calculatedColumnFormula>SUM(Tableau573511[[#This Row],[QA]]-Tableau5739[[#This Row],[QA]])</calculatedColumnFormula>
    </tableColumn>
    <tableColumn id="11" xr3:uid="{5E3B8F72-5BEC-47C8-9D17-42AAFA821EF0}" name="Parties" dataDxfId="32"/>
    <tableColumn id="5" xr3:uid="{5D96EEC5-3EC9-4DA4-B99E-119E41C356F3}" name="Moy." dataDxfId="31">
      <calculatedColumnFormula>SUM(Tableau5724101521[[#This Row],[QA]]/Tableau5724101521[[#This Row],[Parties]])</calculatedColumnFormula>
    </tableColumn>
    <tableColumn id="4" xr3:uid="{5CE7747E-B815-45C8-B329-648C2E55CC77}" name="Hand" dataDxfId="30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C46C7B92-65D0-4EC1-8C13-57AE7BD24C0C}" name="Tableau5735111622" displayName="Tableau5735111622" ref="AG4:AK45" totalsRowShown="0" headerRowDxfId="29" dataDxfId="28">
  <autoFilter ref="AG4:AK45" xr:uid="{C46C7B92-65D0-4EC1-8C13-57AE7BD24C0C}"/>
  <sortState xmlns:xlrd2="http://schemas.microsoft.com/office/spreadsheetml/2017/richdata2" ref="AG5:AK45">
    <sortCondition ref="AH5:AH45"/>
  </sortState>
  <tableColumns count="5">
    <tableColumn id="1" xr3:uid="{9EED7C09-6C79-4F28-86A8-AE1603F56CCE}" name="Pos." dataDxfId="27"/>
    <tableColumn id="2" xr3:uid="{DBAD89D1-86B7-4CB2-980E-91B649A1673A}" name="Nom" dataDxfId="26" dataCellStyle="Lien hypertexte"/>
    <tableColumn id="3" xr3:uid="{6B0B5DF4-078B-4365-A559-B980403269BE}" name="QA" dataDxfId="25" dataCellStyle="Lien hypertexte"/>
    <tableColumn id="17" xr3:uid="{0737F696-16B8-4649-94BA-4321BC514371}" name="Parties" dataDxfId="24"/>
    <tableColumn id="18" xr3:uid="{F9A4C9BB-40CD-4F39-B111-D92993E1D9CF}" name="Moyenne" dataDxfId="23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5B18E839-D43E-4545-87D3-79490BBB4861}" name="Tableau57241021723" displayName="Tableau57241021723" ref="Z4:AE45" totalsRowShown="0" headerRowDxfId="22" dataDxfId="21">
  <autoFilter ref="Z4:AE45" xr:uid="{5B18E839-D43E-4545-87D3-79490BBB4861}"/>
  <sortState xmlns:xlrd2="http://schemas.microsoft.com/office/spreadsheetml/2017/richdata2" ref="Z5:AD42">
    <sortCondition ref="AA6:AA42"/>
  </sortState>
  <tableColumns count="6">
    <tableColumn id="1" xr3:uid="{639FD3C2-CD12-46A0-BBEC-2F8D88016D88}" name="Pos." dataDxfId="20"/>
    <tableColumn id="2" xr3:uid="{979D643E-4FAF-42C0-8DF1-86E34C2A5D66}" name="Nom" dataDxfId="19" dataCellStyle="Lien hypertexte"/>
    <tableColumn id="3" xr3:uid="{23A81389-8AE4-4E2E-B287-20C5EAD98916}" name="QA" dataDxfId="18">
      <calculatedColumnFormula>SUM(Tableau573511[[#This Row],[QA]]-Tableau572410[[#This Row],[QA]])</calculatedColumnFormula>
    </tableColumn>
    <tableColumn id="11" xr3:uid="{CF98E7D4-2A4A-4BA1-B785-4E2711202D61}" name="Parties" dataDxfId="17"/>
    <tableColumn id="5" xr3:uid="{9F6EE9BA-610F-437C-A115-17DB0BEBD694}" name="Moy." dataDxfId="16">
      <calculatedColumnFormula>SUM(AB5/AC5)</calculatedColumnFormula>
    </tableColumn>
    <tableColumn id="4" xr3:uid="{B25A739F-5161-4C30-A0CF-47BAB317B83B}" name="Hand" dataDxfId="15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owling.lexerbowling.com/bowlingdelapraille/solitairegeneve2025-2026/pl00B.htm" TargetMode="External"/><Relationship Id="rId13" Type="http://schemas.openxmlformats.org/officeDocument/2006/relationships/hyperlink" Target="https://bowling.lexerbowling.com/bowlingdelapraille/solitairegeneve2025-2026/pl004.htm" TargetMode="External"/><Relationship Id="rId18" Type="http://schemas.openxmlformats.org/officeDocument/2006/relationships/hyperlink" Target="https://bowling.lexerbowling.com/bowlingdelapraille/solitairegeneve2025-2026/pl009.htm" TargetMode="External"/><Relationship Id="rId26" Type="http://schemas.openxmlformats.org/officeDocument/2006/relationships/table" Target="../tables/table3.xml"/><Relationship Id="rId3" Type="http://schemas.openxmlformats.org/officeDocument/2006/relationships/hyperlink" Target="https://bowling.lexerbowling.com/bowlingdelapraille/solitairegeneve2025-2026/pl017.htm" TargetMode="External"/><Relationship Id="rId21" Type="http://schemas.openxmlformats.org/officeDocument/2006/relationships/hyperlink" Target="https://bowling.lexerbowling.com/bowlingdelapraille/solitairegeneve2025-2026/pl00E.htm" TargetMode="External"/><Relationship Id="rId7" Type="http://schemas.openxmlformats.org/officeDocument/2006/relationships/hyperlink" Target="https://bowling.lexerbowling.com/bowlingdelapraille/solitairegeneve2025-2026/pl00F.htm" TargetMode="External"/><Relationship Id="rId12" Type="http://schemas.openxmlformats.org/officeDocument/2006/relationships/hyperlink" Target="https://bowling.lexerbowling.com/bowlingdelapraille/solitairegeneve2025-2026/pl005.htm" TargetMode="External"/><Relationship Id="rId17" Type="http://schemas.openxmlformats.org/officeDocument/2006/relationships/hyperlink" Target="https://bowling.lexerbowling.com/bowlingdelapraille/solitairegeneve2025-2026/pl007.htm" TargetMode="External"/><Relationship Id="rId25" Type="http://schemas.openxmlformats.org/officeDocument/2006/relationships/table" Target="../tables/table2.xml"/><Relationship Id="rId2" Type="http://schemas.openxmlformats.org/officeDocument/2006/relationships/hyperlink" Target="https://bowling.lexerbowling.com/bowlingdelapraille/solitairegeneve2025-2026/pl002.htm" TargetMode="External"/><Relationship Id="rId16" Type="http://schemas.openxmlformats.org/officeDocument/2006/relationships/hyperlink" Target="https://bowling.lexerbowling.com/bowlingdelapraille/solitairegeneve2025-2026/pl018.htm" TargetMode="External"/><Relationship Id="rId20" Type="http://schemas.openxmlformats.org/officeDocument/2006/relationships/hyperlink" Target="https://bowling.lexerbowling.com/bowlingdelapraille/solitairegeneve2025-2026/pl010.htm" TargetMode="External"/><Relationship Id="rId1" Type="http://schemas.openxmlformats.org/officeDocument/2006/relationships/hyperlink" Target="https://bowling.lexerbowling.com/bowlingdelapraille/solitairegeneve2025-2026/pl001.htm" TargetMode="External"/><Relationship Id="rId6" Type="http://schemas.openxmlformats.org/officeDocument/2006/relationships/hyperlink" Target="https://bowling.lexerbowling.com/bowlingdelapraille/solitairegeneve2025-2026/pl008.htm" TargetMode="External"/><Relationship Id="rId11" Type="http://schemas.openxmlformats.org/officeDocument/2006/relationships/hyperlink" Target="https://bowling.lexerbowling.com/bowlingdelapraille/solitairegeneve2025-2026/pl003.htm" TargetMode="External"/><Relationship Id="rId24" Type="http://schemas.openxmlformats.org/officeDocument/2006/relationships/table" Target="../tables/table1.xml"/><Relationship Id="rId5" Type="http://schemas.openxmlformats.org/officeDocument/2006/relationships/hyperlink" Target="https://bowling.lexerbowling.com/bowlingdelapraille/solitairegeneve2025-2026/pl012.htm" TargetMode="External"/><Relationship Id="rId15" Type="http://schemas.openxmlformats.org/officeDocument/2006/relationships/hyperlink" Target="https://bowling.lexerbowling.com/bowlingdelapraille/solitairegeneve2025-2026/pl016.htm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bowling.lexerbowling.com/bowlingdelapraille/solitairegeneve2025-2026/pl006.htm" TargetMode="External"/><Relationship Id="rId19" Type="http://schemas.openxmlformats.org/officeDocument/2006/relationships/hyperlink" Target="https://bowling.lexerbowling.com/bowlingdelapraille/solitairegeneve2025-2026/pl00C.htm" TargetMode="External"/><Relationship Id="rId4" Type="http://schemas.openxmlformats.org/officeDocument/2006/relationships/hyperlink" Target="https://bowling.lexerbowling.com/bowlingdelapraille/solitairegeneve2025-2026/pl011.htm" TargetMode="External"/><Relationship Id="rId9" Type="http://schemas.openxmlformats.org/officeDocument/2006/relationships/hyperlink" Target="https://bowling.lexerbowling.com/bowlingdelapraille/solitairegeneve2025-2026/pl00A.htm" TargetMode="External"/><Relationship Id="rId14" Type="http://schemas.openxmlformats.org/officeDocument/2006/relationships/hyperlink" Target="https://bowling.lexerbowling.com/bowlingdelapraille/solitairegeneve2025-2026/pl00D.htm" TargetMode="External"/><Relationship Id="rId22" Type="http://schemas.openxmlformats.org/officeDocument/2006/relationships/hyperlink" Target="https://bowling.lexerbowling.com/bowlingdelapraille/solitairegeneve2025-2026/pl014.ht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bowling.lexerbowling.com/bowlingdelapraille/solitairegeneve2025-2026/pl00B.htm" TargetMode="External"/><Relationship Id="rId13" Type="http://schemas.openxmlformats.org/officeDocument/2006/relationships/hyperlink" Target="https://bowling.lexerbowling.com/bowlingdelapraille/solitairegeneve2025-2026/pl004.htm" TargetMode="External"/><Relationship Id="rId18" Type="http://schemas.openxmlformats.org/officeDocument/2006/relationships/hyperlink" Target="https://bowling.lexerbowling.com/bowlingdelapraille/solitairegeneve2025-2026/pl009.htm" TargetMode="External"/><Relationship Id="rId26" Type="http://schemas.openxmlformats.org/officeDocument/2006/relationships/table" Target="../tables/table10.xml"/><Relationship Id="rId3" Type="http://schemas.openxmlformats.org/officeDocument/2006/relationships/hyperlink" Target="https://bowling.lexerbowling.com/bowlingdelapraille/solitairegeneve2025-2026/pl017.htm" TargetMode="External"/><Relationship Id="rId21" Type="http://schemas.openxmlformats.org/officeDocument/2006/relationships/hyperlink" Target="https://bowling.lexerbowling.com/bowlingdelapraille/solitairegeneve2025-2026/pl00E.htm" TargetMode="External"/><Relationship Id="rId7" Type="http://schemas.openxmlformats.org/officeDocument/2006/relationships/hyperlink" Target="https://bowling.lexerbowling.com/bowlingdelapraille/solitairegeneve2025-2026/pl00F.htm" TargetMode="External"/><Relationship Id="rId12" Type="http://schemas.openxmlformats.org/officeDocument/2006/relationships/hyperlink" Target="https://bowling.lexerbowling.com/bowlingdelapraille/solitairegeneve2025-2026/pl005.htm" TargetMode="External"/><Relationship Id="rId17" Type="http://schemas.openxmlformats.org/officeDocument/2006/relationships/hyperlink" Target="https://bowling.lexerbowling.com/bowlingdelapraille/solitairegeneve2025-2026/pl007.htm" TargetMode="External"/><Relationship Id="rId25" Type="http://schemas.openxmlformats.org/officeDocument/2006/relationships/table" Target="../tables/table9.xml"/><Relationship Id="rId2" Type="http://schemas.openxmlformats.org/officeDocument/2006/relationships/hyperlink" Target="https://bowling.lexerbowling.com/bowlingdelapraille/solitairegeneve2025-2026/pl002.htm" TargetMode="External"/><Relationship Id="rId16" Type="http://schemas.openxmlformats.org/officeDocument/2006/relationships/hyperlink" Target="https://bowling.lexerbowling.com/bowlingdelapraille/solitairegeneve2025-2026/pl018.htm" TargetMode="External"/><Relationship Id="rId20" Type="http://schemas.openxmlformats.org/officeDocument/2006/relationships/hyperlink" Target="https://bowling.lexerbowling.com/bowlingdelapraille/solitairegeneve2025-2026/pl010.htm" TargetMode="External"/><Relationship Id="rId29" Type="http://schemas.openxmlformats.org/officeDocument/2006/relationships/table" Target="../tables/table13.xml"/><Relationship Id="rId1" Type="http://schemas.openxmlformats.org/officeDocument/2006/relationships/hyperlink" Target="https://bowling.lexerbowling.com/bowlingdelapraille/solitairegeneve2025-2026/pl001.htm" TargetMode="External"/><Relationship Id="rId6" Type="http://schemas.openxmlformats.org/officeDocument/2006/relationships/hyperlink" Target="https://bowling.lexerbowling.com/bowlingdelapraille/solitairegeneve2025-2026/pl008.htm" TargetMode="External"/><Relationship Id="rId11" Type="http://schemas.openxmlformats.org/officeDocument/2006/relationships/hyperlink" Target="https://bowling.lexerbowling.com/bowlingdelapraille/solitairegeneve2025-2026/pl003.htm" TargetMode="External"/><Relationship Id="rId24" Type="http://schemas.openxmlformats.org/officeDocument/2006/relationships/table" Target="../tables/table8.xml"/><Relationship Id="rId5" Type="http://schemas.openxmlformats.org/officeDocument/2006/relationships/hyperlink" Target="https://bowling.lexerbowling.com/bowlingdelapraille/solitairegeneve2025-2026/pl012.htm" TargetMode="External"/><Relationship Id="rId15" Type="http://schemas.openxmlformats.org/officeDocument/2006/relationships/hyperlink" Target="https://bowling.lexerbowling.com/bowlingdelapraille/solitairegeneve2025-2026/pl016.htm" TargetMode="External"/><Relationship Id="rId23" Type="http://schemas.openxmlformats.org/officeDocument/2006/relationships/printerSettings" Target="../printerSettings/printerSettings3.bin"/><Relationship Id="rId28" Type="http://schemas.openxmlformats.org/officeDocument/2006/relationships/table" Target="../tables/table12.xml"/><Relationship Id="rId10" Type="http://schemas.openxmlformats.org/officeDocument/2006/relationships/hyperlink" Target="https://bowling.lexerbowling.com/bowlingdelapraille/solitairegeneve2025-2026/pl006.htm" TargetMode="External"/><Relationship Id="rId19" Type="http://schemas.openxmlformats.org/officeDocument/2006/relationships/hyperlink" Target="https://bowling.lexerbowling.com/bowlingdelapraille/solitairegeneve2025-2026/pl00C.htm" TargetMode="External"/><Relationship Id="rId4" Type="http://schemas.openxmlformats.org/officeDocument/2006/relationships/hyperlink" Target="https://bowling.lexerbowling.com/bowlingdelapraille/solitairegeneve2025-2026/pl011.htm" TargetMode="External"/><Relationship Id="rId9" Type="http://schemas.openxmlformats.org/officeDocument/2006/relationships/hyperlink" Target="https://bowling.lexerbowling.com/bowlingdelapraille/solitairegeneve2025-2026/pl00A.htm" TargetMode="External"/><Relationship Id="rId14" Type="http://schemas.openxmlformats.org/officeDocument/2006/relationships/hyperlink" Target="https://bowling.lexerbowling.com/bowlingdelapraille/solitairegeneve2025-2026/pl00D.htm" TargetMode="External"/><Relationship Id="rId22" Type="http://schemas.openxmlformats.org/officeDocument/2006/relationships/hyperlink" Target="https://bowling.lexerbowling.com/bowlingdelapraille/solitairegeneve2025-2026/pl014.htm" TargetMode="External"/><Relationship Id="rId27" Type="http://schemas.openxmlformats.org/officeDocument/2006/relationships/table" Target="../tables/table1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5"/>
  <sheetViews>
    <sheetView topLeftCell="A10" workbookViewId="0">
      <selection activeCell="C46" sqref="C46"/>
    </sheetView>
  </sheetViews>
  <sheetFormatPr baseColWidth="10" defaultColWidth="11.5703125" defaultRowHeight="15" x14ac:dyDescent="0.25"/>
  <cols>
    <col min="1" max="1" width="6" style="4" customWidth="1"/>
    <col min="2" max="2" width="25" style="5" customWidth="1"/>
    <col min="3" max="3" width="11.7109375" style="4" customWidth="1"/>
    <col min="4" max="4" width="9.7109375" style="4" customWidth="1"/>
    <col min="5" max="5" width="9.7109375" style="11" customWidth="1"/>
    <col min="6" max="6" width="5.7109375" style="5" customWidth="1"/>
    <col min="7" max="7" width="6" style="4" customWidth="1"/>
    <col min="8" max="8" width="24.140625" style="5" customWidth="1"/>
    <col min="9" max="9" width="17.140625" style="4" customWidth="1"/>
    <col min="10" max="10" width="9.7109375" style="4" customWidth="1"/>
    <col min="11" max="11" width="9.7109375" style="11" customWidth="1"/>
    <col min="12" max="12" width="5.42578125" style="5" customWidth="1"/>
    <col min="13" max="13" width="6" style="4" customWidth="1"/>
    <col min="14" max="14" width="24.85546875" style="5" customWidth="1"/>
    <col min="15" max="15" width="17.140625" style="4" customWidth="1"/>
    <col min="16" max="16" width="9.7109375" style="4" customWidth="1"/>
    <col min="17" max="17" width="9.7109375" style="11" customWidth="1"/>
    <col min="18" max="16384" width="11.5703125" style="5"/>
  </cols>
  <sheetData>
    <row r="1" spans="1:17" x14ac:dyDescent="0.25">
      <c r="A1" s="43" t="s">
        <v>12</v>
      </c>
      <c r="B1" s="43"/>
      <c r="C1" s="43"/>
      <c r="D1" s="43"/>
      <c r="E1" s="43"/>
      <c r="G1" s="43" t="s">
        <v>12</v>
      </c>
      <c r="H1" s="43"/>
      <c r="I1" s="43"/>
      <c r="J1" s="43"/>
      <c r="K1" s="43"/>
      <c r="M1" s="43" t="s">
        <v>12</v>
      </c>
      <c r="N1" s="43"/>
      <c r="O1" s="43"/>
      <c r="P1" s="43"/>
      <c r="Q1" s="43"/>
    </row>
    <row r="2" spans="1:17" x14ac:dyDescent="0.25">
      <c r="A2" s="44" t="s">
        <v>15</v>
      </c>
      <c r="B2" s="44"/>
      <c r="C2" s="44"/>
      <c r="D2" s="44"/>
      <c r="E2" s="44"/>
      <c r="G2" s="44" t="s">
        <v>13</v>
      </c>
      <c r="H2" s="44"/>
      <c r="I2" s="44"/>
      <c r="J2" s="44"/>
      <c r="K2" s="44"/>
      <c r="M2" s="44" t="s">
        <v>14</v>
      </c>
      <c r="N2" s="44"/>
      <c r="O2" s="44"/>
      <c r="P2" s="44"/>
      <c r="Q2" s="44"/>
    </row>
    <row r="4" spans="1:17" ht="15.75" thickBot="1" x14ac:dyDescent="0.3">
      <c r="A4" s="2" t="s">
        <v>0</v>
      </c>
      <c r="B4" s="3" t="s">
        <v>1</v>
      </c>
      <c r="C4" s="2" t="s">
        <v>3</v>
      </c>
      <c r="D4" s="2" t="s">
        <v>2</v>
      </c>
      <c r="E4" s="2" t="s">
        <v>4</v>
      </c>
      <c r="F4" s="4"/>
      <c r="G4" s="2" t="s">
        <v>0</v>
      </c>
      <c r="H4" s="3" t="s">
        <v>1</v>
      </c>
      <c r="I4" s="2" t="s">
        <v>3</v>
      </c>
      <c r="J4" s="2" t="s">
        <v>2</v>
      </c>
      <c r="K4" s="2" t="s">
        <v>4</v>
      </c>
      <c r="L4" s="4"/>
      <c r="M4" s="2" t="s">
        <v>0</v>
      </c>
      <c r="N4" s="3" t="s">
        <v>1</v>
      </c>
      <c r="O4" s="2" t="s">
        <v>3</v>
      </c>
      <c r="P4" s="2" t="s">
        <v>2</v>
      </c>
      <c r="Q4" s="2" t="s">
        <v>4</v>
      </c>
    </row>
    <row r="5" spans="1:17" ht="15.75" thickBot="1" x14ac:dyDescent="0.3">
      <c r="A5" s="2">
        <v>1</v>
      </c>
      <c r="B5" s="13" t="s">
        <v>38</v>
      </c>
      <c r="C5" s="46">
        <v>779</v>
      </c>
      <c r="D5" s="46">
        <v>6</v>
      </c>
      <c r="E5" s="46">
        <v>129.83000000000001</v>
      </c>
      <c r="F5" s="22"/>
      <c r="G5" s="2">
        <v>1</v>
      </c>
      <c r="H5" s="13"/>
      <c r="I5" s="12">
        <f>SUM(Tableau5735[[#This Row],[QA]]-Tableau573[[#This Row],[QA]])</f>
        <v>-779</v>
      </c>
      <c r="J5" s="12">
        <f>SUM(Tableau5735[[#This Row],[Parties]]-Tableau573[[#This Row],[Parties]])</f>
        <v>-6</v>
      </c>
      <c r="K5" s="23">
        <f>SUM(Tableau5724[[#This Row],[QA]]/Tableau5724[[#This Row],[Parties]])</f>
        <v>129.83333333333334</v>
      </c>
      <c r="L5" s="22"/>
      <c r="M5" s="2">
        <v>1</v>
      </c>
      <c r="N5" s="13"/>
      <c r="O5" s="12"/>
      <c r="P5" s="12"/>
      <c r="Q5" s="12"/>
    </row>
    <row r="6" spans="1:17" ht="15.75" thickBot="1" x14ac:dyDescent="0.3">
      <c r="A6" s="28">
        <v>2</v>
      </c>
      <c r="B6" s="13" t="s">
        <v>33</v>
      </c>
      <c r="C6" s="46">
        <v>862</v>
      </c>
      <c r="D6" s="46">
        <v>6</v>
      </c>
      <c r="E6" s="46">
        <v>143.66999999999999</v>
      </c>
      <c r="F6" s="12"/>
      <c r="G6" s="12">
        <v>2</v>
      </c>
      <c r="H6" s="13"/>
      <c r="I6" s="12">
        <f>SUM(Tableau5735[[#This Row],[QA]]-Tableau573[[#This Row],[QA]])</f>
        <v>-862</v>
      </c>
      <c r="J6" s="12">
        <f>SUM(Tableau5735[[#This Row],[Parties]]-Tableau573[[#This Row],[Parties]])</f>
        <v>-6</v>
      </c>
      <c r="K6" s="23">
        <f>SUM(Tableau5724[[#This Row],[QA]]/Tableau5724[[#This Row],[Parties]])</f>
        <v>143.66666666666666</v>
      </c>
      <c r="L6" s="12"/>
      <c r="M6" s="12">
        <v>2</v>
      </c>
      <c r="N6" s="13"/>
      <c r="O6" s="12"/>
      <c r="P6" s="12"/>
      <c r="Q6" s="12"/>
    </row>
    <row r="7" spans="1:17" ht="15.75" thickBot="1" x14ac:dyDescent="0.3">
      <c r="A7" s="2">
        <v>3</v>
      </c>
      <c r="B7" s="13" t="s">
        <v>36</v>
      </c>
      <c r="C7" s="46">
        <v>939</v>
      </c>
      <c r="D7" s="46">
        <v>6</v>
      </c>
      <c r="E7" s="46">
        <v>156.5</v>
      </c>
      <c r="F7" s="22"/>
      <c r="G7" s="2">
        <v>3</v>
      </c>
      <c r="H7" s="13"/>
      <c r="I7" s="12">
        <f>SUM(Tableau5735[[#This Row],[QA]]-Tableau573[[#This Row],[QA]])</f>
        <v>-939</v>
      </c>
      <c r="J7" s="12">
        <f>SUM(Tableau5735[[#This Row],[Parties]]-Tableau573[[#This Row],[Parties]])</f>
        <v>-6</v>
      </c>
      <c r="K7" s="23">
        <f>SUM(Tableau5724[[#This Row],[QA]]/Tableau5724[[#This Row],[Parties]])</f>
        <v>156.5</v>
      </c>
      <c r="L7" s="22"/>
      <c r="M7" s="2">
        <v>3</v>
      </c>
      <c r="N7" s="13"/>
      <c r="O7" s="12"/>
      <c r="P7" s="12"/>
      <c r="Q7" s="12"/>
    </row>
    <row r="8" spans="1:17" ht="15.75" thickBot="1" x14ac:dyDescent="0.3">
      <c r="A8" s="28">
        <v>4</v>
      </c>
      <c r="B8" s="13" t="s">
        <v>37</v>
      </c>
      <c r="C8" s="46">
        <v>781</v>
      </c>
      <c r="D8" s="46">
        <v>6</v>
      </c>
      <c r="E8" s="46">
        <v>130.16999999999999</v>
      </c>
      <c r="F8" s="12"/>
      <c r="G8" s="12">
        <v>4</v>
      </c>
      <c r="H8" s="13"/>
      <c r="I8" s="12">
        <f>SUM(Tableau5735[[#This Row],[QA]]-Tableau573[[#This Row],[QA]])</f>
        <v>-781</v>
      </c>
      <c r="J8" s="12">
        <f>SUM(Tableau5735[[#This Row],[Parties]]-Tableau573[[#This Row],[Parties]])</f>
        <v>-6</v>
      </c>
      <c r="K8" s="23">
        <f>SUM(Tableau5724[[#This Row],[QA]]/Tableau5724[[#This Row],[Parties]])</f>
        <v>130.16666666666666</v>
      </c>
      <c r="L8" s="12"/>
      <c r="M8" s="12">
        <v>4</v>
      </c>
      <c r="N8" s="13"/>
      <c r="O8" s="12"/>
      <c r="P8" s="12"/>
      <c r="Q8" s="12"/>
    </row>
    <row r="9" spans="1:17" ht="15.75" thickBot="1" x14ac:dyDescent="0.3">
      <c r="A9" s="2">
        <v>5</v>
      </c>
      <c r="B9" s="13" t="s">
        <v>24</v>
      </c>
      <c r="C9" s="46">
        <v>1129</v>
      </c>
      <c r="D9" s="46">
        <v>6</v>
      </c>
      <c r="E9" s="46">
        <v>188.17</v>
      </c>
      <c r="F9" s="22"/>
      <c r="G9" s="2">
        <v>5</v>
      </c>
      <c r="H9" s="13"/>
      <c r="I9" s="12">
        <f>SUM(Tableau5735[[#This Row],[QA]]-Tableau573[[#This Row],[QA]])</f>
        <v>-1129</v>
      </c>
      <c r="J9" s="12">
        <f>SUM(Tableau5735[[#This Row],[Parties]]-Tableau573[[#This Row],[Parties]])</f>
        <v>-6</v>
      </c>
      <c r="K9" s="23">
        <f>SUM(Tableau5724[[#This Row],[QA]]/Tableau5724[[#This Row],[Parties]])</f>
        <v>188.16666666666666</v>
      </c>
      <c r="L9" s="22"/>
      <c r="M9" s="2">
        <v>5</v>
      </c>
      <c r="N9" s="13"/>
      <c r="O9" s="12"/>
      <c r="P9" s="12"/>
      <c r="Q9" s="12"/>
    </row>
    <row r="10" spans="1:17" ht="15.75" thickBot="1" x14ac:dyDescent="0.3">
      <c r="A10" s="28">
        <v>6</v>
      </c>
      <c r="B10" s="13" t="s">
        <v>22</v>
      </c>
      <c r="C10" s="46">
        <v>1137</v>
      </c>
      <c r="D10" s="46">
        <v>6</v>
      </c>
      <c r="E10" s="46">
        <v>189.5</v>
      </c>
      <c r="F10" s="12"/>
      <c r="G10" s="12">
        <v>6</v>
      </c>
      <c r="H10" s="13"/>
      <c r="I10" s="12">
        <f>SUM(Tableau5735[[#This Row],[QA]]-Tableau573[[#This Row],[QA]])</f>
        <v>-1137</v>
      </c>
      <c r="J10" s="12">
        <f>SUM(Tableau5735[[#This Row],[Parties]]-Tableau573[[#This Row],[Parties]])</f>
        <v>-6</v>
      </c>
      <c r="K10" s="23">
        <f>SUM(Tableau5724[[#This Row],[QA]]/Tableau5724[[#This Row],[Parties]])</f>
        <v>189.5</v>
      </c>
      <c r="L10" s="12"/>
      <c r="M10" s="12">
        <v>6</v>
      </c>
      <c r="N10" s="13"/>
      <c r="O10" s="12"/>
      <c r="P10" s="12"/>
      <c r="Q10" s="12"/>
    </row>
    <row r="11" spans="1:17" ht="15.75" thickBot="1" x14ac:dyDescent="0.3">
      <c r="A11" s="2">
        <v>7</v>
      </c>
      <c r="B11" s="13" t="s">
        <v>21</v>
      </c>
      <c r="C11" s="46">
        <v>1256</v>
      </c>
      <c r="D11" s="46">
        <v>6</v>
      </c>
      <c r="E11" s="46">
        <v>209.33</v>
      </c>
      <c r="F11" s="22"/>
      <c r="G11" s="2">
        <v>7</v>
      </c>
      <c r="H11" s="13"/>
      <c r="I11" s="12">
        <f>SUM(Tableau5735[[#This Row],[QA]]-Tableau573[[#This Row],[QA]])</f>
        <v>-1256</v>
      </c>
      <c r="J11" s="12">
        <f>SUM(Tableau5735[[#This Row],[Parties]]-Tableau573[[#This Row],[Parties]])</f>
        <v>-6</v>
      </c>
      <c r="K11" s="23">
        <f>SUM(Tableau5724[[#This Row],[QA]]/Tableau5724[[#This Row],[Parties]])</f>
        <v>209.33333333333334</v>
      </c>
      <c r="L11" s="22"/>
      <c r="M11" s="2">
        <v>7</v>
      </c>
      <c r="N11" s="13"/>
      <c r="O11" s="12"/>
      <c r="P11" s="12"/>
      <c r="Q11" s="12"/>
    </row>
    <row r="12" spans="1:17" ht="15.75" thickBot="1" x14ac:dyDescent="0.3">
      <c r="A12" s="28">
        <v>8</v>
      </c>
      <c r="B12" s="13" t="s">
        <v>29</v>
      </c>
      <c r="C12" s="46">
        <v>986</v>
      </c>
      <c r="D12" s="46">
        <v>6</v>
      </c>
      <c r="E12" s="46">
        <v>164.33</v>
      </c>
      <c r="F12" s="12"/>
      <c r="G12" s="12">
        <v>8</v>
      </c>
      <c r="H12" s="13"/>
      <c r="I12" s="12">
        <f>SUM(Tableau5735[[#This Row],[QA]]-Tableau573[[#This Row],[QA]])</f>
        <v>-986</v>
      </c>
      <c r="J12" s="12">
        <f>SUM(Tableau5735[[#This Row],[Parties]]-Tableau573[[#This Row],[Parties]])</f>
        <v>-6</v>
      </c>
      <c r="K12" s="23">
        <f>SUM(Tableau5724[[#This Row],[QA]]/Tableau5724[[#This Row],[Parties]])</f>
        <v>164.33333333333334</v>
      </c>
      <c r="L12" s="12"/>
      <c r="M12" s="12">
        <v>8</v>
      </c>
      <c r="N12" s="13"/>
      <c r="O12" s="12"/>
      <c r="P12" s="12"/>
      <c r="Q12" s="12"/>
    </row>
    <row r="13" spans="1:17" ht="15.75" thickBot="1" x14ac:dyDescent="0.3">
      <c r="A13" s="2">
        <v>9</v>
      </c>
      <c r="B13" s="13" t="s">
        <v>32</v>
      </c>
      <c r="C13" s="46">
        <v>964</v>
      </c>
      <c r="D13" s="46">
        <v>6</v>
      </c>
      <c r="E13" s="46">
        <v>160.66999999999999</v>
      </c>
      <c r="F13" s="22"/>
      <c r="G13" s="2">
        <v>9</v>
      </c>
      <c r="H13" s="13"/>
      <c r="I13" s="12">
        <f>SUM(Tableau5735[[#This Row],[QA]]-Tableau573[[#This Row],[QA]])</f>
        <v>-964</v>
      </c>
      <c r="J13" s="12">
        <f>SUM(Tableau5735[[#This Row],[Parties]]-Tableau573[[#This Row],[Parties]])</f>
        <v>-6</v>
      </c>
      <c r="K13" s="23">
        <f>SUM(Tableau5724[[#This Row],[QA]]/Tableau5724[[#This Row],[Parties]])</f>
        <v>160.66666666666666</v>
      </c>
      <c r="L13" s="22"/>
      <c r="M13" s="2">
        <v>9</v>
      </c>
      <c r="N13" s="13"/>
      <c r="O13" s="12"/>
      <c r="P13" s="12"/>
      <c r="Q13" s="12"/>
    </row>
    <row r="14" spans="1:17" ht="15.75" thickBot="1" x14ac:dyDescent="0.3">
      <c r="A14" s="28">
        <v>10</v>
      </c>
      <c r="B14" s="13" t="s">
        <v>41</v>
      </c>
      <c r="C14" s="46">
        <v>723</v>
      </c>
      <c r="D14" s="46">
        <v>6</v>
      </c>
      <c r="E14" s="46">
        <v>120.5</v>
      </c>
      <c r="F14" s="12"/>
      <c r="G14" s="12">
        <v>10</v>
      </c>
      <c r="H14" s="13"/>
      <c r="I14" s="12">
        <f>SUM(Tableau5735[[#This Row],[QA]]-Tableau573[[#This Row],[QA]])</f>
        <v>-723</v>
      </c>
      <c r="J14" s="12">
        <f>SUM(Tableau5735[[#This Row],[Parties]]-Tableau573[[#This Row],[Parties]])</f>
        <v>-6</v>
      </c>
      <c r="K14" s="23">
        <f>SUM(Tableau5724[[#This Row],[QA]]/Tableau5724[[#This Row],[Parties]])</f>
        <v>120.5</v>
      </c>
      <c r="L14" s="12"/>
      <c r="M14" s="12">
        <v>10</v>
      </c>
      <c r="N14" s="13"/>
      <c r="O14" s="12"/>
      <c r="P14" s="12"/>
      <c r="Q14" s="12"/>
    </row>
    <row r="15" spans="1:17" ht="15.75" thickBot="1" x14ac:dyDescent="0.3">
      <c r="A15" s="2">
        <v>11</v>
      </c>
      <c r="B15" s="13" t="s">
        <v>40</v>
      </c>
      <c r="C15" s="46">
        <v>762</v>
      </c>
      <c r="D15" s="46">
        <v>6</v>
      </c>
      <c r="E15" s="46">
        <v>127</v>
      </c>
      <c r="F15" s="22"/>
      <c r="G15" s="2">
        <v>11</v>
      </c>
      <c r="H15" s="13"/>
      <c r="I15" s="12">
        <f>SUM(Tableau5735[[#This Row],[QA]]-Tableau573[[#This Row],[QA]])</f>
        <v>-762</v>
      </c>
      <c r="J15" s="12">
        <f>SUM(Tableau5735[[#This Row],[Parties]]-Tableau573[[#This Row],[Parties]])</f>
        <v>-6</v>
      </c>
      <c r="K15" s="23">
        <f>SUM(Tableau5724[[#This Row],[QA]]/Tableau5724[[#This Row],[Parties]])</f>
        <v>127</v>
      </c>
      <c r="L15" s="22"/>
      <c r="M15" s="2">
        <v>11</v>
      </c>
      <c r="N15" s="13"/>
      <c r="O15" s="12"/>
      <c r="P15" s="12"/>
      <c r="Q15" s="12"/>
    </row>
    <row r="16" spans="1:17" ht="15.75" thickBot="1" x14ac:dyDescent="0.3">
      <c r="A16" s="28">
        <v>12</v>
      </c>
      <c r="B16" s="13" t="s">
        <v>25</v>
      </c>
      <c r="C16" s="46">
        <v>1077</v>
      </c>
      <c r="D16" s="46">
        <v>6</v>
      </c>
      <c r="E16" s="46">
        <v>179.5</v>
      </c>
      <c r="F16" s="12"/>
      <c r="G16" s="12">
        <v>12</v>
      </c>
      <c r="H16" s="13"/>
      <c r="I16" s="12">
        <f>SUM(Tableau5735[[#This Row],[QA]]-Tableau573[[#This Row],[QA]])</f>
        <v>-1077</v>
      </c>
      <c r="J16" s="12">
        <f>SUM(Tableau5735[[#This Row],[Parties]]-Tableau573[[#This Row],[Parties]])</f>
        <v>-6</v>
      </c>
      <c r="K16" s="23">
        <f>SUM(Tableau5724[[#This Row],[QA]]/Tableau5724[[#This Row],[Parties]])</f>
        <v>179.5</v>
      </c>
      <c r="L16" s="12"/>
      <c r="M16" s="12">
        <v>12</v>
      </c>
      <c r="N16" s="13"/>
      <c r="O16" s="12"/>
      <c r="P16" s="12"/>
      <c r="Q16" s="12"/>
    </row>
    <row r="17" spans="1:17" ht="15" customHeight="1" thickBot="1" x14ac:dyDescent="0.3">
      <c r="A17" s="2">
        <v>13</v>
      </c>
      <c r="B17" s="13" t="s">
        <v>39</v>
      </c>
      <c r="C17" s="46">
        <v>864</v>
      </c>
      <c r="D17" s="46">
        <v>6</v>
      </c>
      <c r="E17" s="46">
        <v>144</v>
      </c>
      <c r="F17" s="22"/>
      <c r="G17" s="2">
        <v>13</v>
      </c>
      <c r="H17" s="13"/>
      <c r="I17" s="12">
        <f>SUM(Tableau5735[[#This Row],[QA]]-Tableau573[[#This Row],[QA]])</f>
        <v>-864</v>
      </c>
      <c r="J17" s="12">
        <f>SUM(Tableau5735[[#This Row],[Parties]]-Tableau573[[#This Row],[Parties]])</f>
        <v>-6</v>
      </c>
      <c r="K17" s="23">
        <f>SUM(Tableau5724[[#This Row],[QA]]/Tableau5724[[#This Row],[Parties]])</f>
        <v>144</v>
      </c>
      <c r="L17" s="22"/>
      <c r="M17" s="2">
        <v>13</v>
      </c>
      <c r="N17" s="13"/>
      <c r="O17" s="12"/>
      <c r="P17" s="12"/>
      <c r="Q17" s="12"/>
    </row>
    <row r="18" spans="1:17" ht="14.25" customHeight="1" thickBot="1" x14ac:dyDescent="0.3">
      <c r="A18" s="28">
        <v>14</v>
      </c>
      <c r="B18" s="13" t="s">
        <v>34</v>
      </c>
      <c r="C18" s="46">
        <v>806</v>
      </c>
      <c r="D18" s="46">
        <v>6</v>
      </c>
      <c r="E18" s="46">
        <v>134.33000000000001</v>
      </c>
      <c r="F18" s="12"/>
      <c r="G18" s="12">
        <v>14</v>
      </c>
      <c r="H18" s="13"/>
      <c r="I18" s="12">
        <f>SUM(Tableau5735[[#This Row],[QA]]-Tableau573[[#This Row],[QA]])</f>
        <v>-806</v>
      </c>
      <c r="J18" s="12">
        <f>SUM(Tableau5735[[#This Row],[Parties]]-Tableau573[[#This Row],[Parties]])</f>
        <v>-6</v>
      </c>
      <c r="K18" s="23">
        <f>SUM(Tableau5724[[#This Row],[QA]]/Tableau5724[[#This Row],[Parties]])</f>
        <v>134.33333333333334</v>
      </c>
      <c r="L18" s="12"/>
      <c r="M18" s="12">
        <v>14</v>
      </c>
      <c r="N18" s="13"/>
      <c r="O18" s="12"/>
      <c r="P18" s="12"/>
      <c r="Q18" s="12"/>
    </row>
    <row r="19" spans="1:17" ht="15" customHeight="1" thickBot="1" x14ac:dyDescent="0.3">
      <c r="A19" s="2">
        <v>15</v>
      </c>
      <c r="B19" s="13" t="s">
        <v>28</v>
      </c>
      <c r="C19" s="46">
        <v>947</v>
      </c>
      <c r="D19" s="46">
        <v>6</v>
      </c>
      <c r="E19" s="46">
        <v>157.83000000000001</v>
      </c>
      <c r="F19" s="22"/>
      <c r="G19" s="2">
        <v>15</v>
      </c>
      <c r="H19" s="13"/>
      <c r="I19" s="12">
        <f>SUM(Tableau5735[[#This Row],[QA]]-Tableau573[[#This Row],[QA]])</f>
        <v>-947</v>
      </c>
      <c r="J19" s="12">
        <f>SUM(Tableau5735[[#This Row],[Parties]]-Tableau573[[#This Row],[Parties]])</f>
        <v>-6</v>
      </c>
      <c r="K19" s="23">
        <f>SUM(Tableau5724[[#This Row],[QA]]/Tableau5724[[#This Row],[Parties]])</f>
        <v>157.83333333333334</v>
      </c>
      <c r="L19" s="22"/>
      <c r="M19" s="2">
        <v>15</v>
      </c>
      <c r="N19" s="13"/>
      <c r="O19" s="12"/>
      <c r="P19" s="12"/>
      <c r="Q19" s="12"/>
    </row>
    <row r="20" spans="1:17" ht="15.75" thickBot="1" x14ac:dyDescent="0.3">
      <c r="A20" s="28">
        <v>16</v>
      </c>
      <c r="B20" s="13" t="s">
        <v>26</v>
      </c>
      <c r="C20" s="46">
        <v>1021</v>
      </c>
      <c r="D20" s="46">
        <v>6</v>
      </c>
      <c r="E20" s="46">
        <v>170.17</v>
      </c>
      <c r="F20" s="12"/>
      <c r="G20" s="12">
        <v>16</v>
      </c>
      <c r="H20" s="13"/>
      <c r="I20" s="12">
        <f>SUM(Tableau5735[[#This Row],[QA]]-Tableau573[[#This Row],[QA]])</f>
        <v>-1021</v>
      </c>
      <c r="J20" s="12">
        <f>SUM(Tableau5735[[#This Row],[Parties]]-Tableau573[[#This Row],[Parties]])</f>
        <v>-6</v>
      </c>
      <c r="K20" s="23">
        <f>SUM(Tableau5724[[#This Row],[QA]]/Tableau5724[[#This Row],[Parties]])</f>
        <v>170.16666666666666</v>
      </c>
      <c r="L20" s="12"/>
      <c r="M20" s="12">
        <v>16</v>
      </c>
      <c r="N20" s="13"/>
      <c r="O20" s="12"/>
      <c r="P20" s="12"/>
      <c r="Q20" s="12"/>
    </row>
    <row r="21" spans="1:17" ht="15.75" thickBot="1" x14ac:dyDescent="0.3">
      <c r="A21" s="2">
        <v>17</v>
      </c>
      <c r="B21" s="13" t="s">
        <v>27</v>
      </c>
      <c r="C21" s="46">
        <v>949</v>
      </c>
      <c r="D21" s="46">
        <v>6</v>
      </c>
      <c r="E21" s="46">
        <v>158.16999999999999</v>
      </c>
      <c r="F21" s="22"/>
      <c r="G21" s="2">
        <v>17</v>
      </c>
      <c r="H21" s="13"/>
      <c r="I21" s="12">
        <f>SUM(Tableau5735[[#This Row],[QA]]-Tableau573[[#This Row],[QA]])</f>
        <v>-949</v>
      </c>
      <c r="J21" s="12">
        <f>SUM(Tableau5735[[#This Row],[Parties]]-Tableau573[[#This Row],[Parties]])</f>
        <v>-6</v>
      </c>
      <c r="K21" s="23">
        <f>SUM(Tableau5724[[#This Row],[QA]]/Tableau5724[[#This Row],[Parties]])</f>
        <v>158.16666666666666</v>
      </c>
      <c r="L21" s="22"/>
      <c r="M21" s="2">
        <v>17</v>
      </c>
      <c r="N21" s="13"/>
      <c r="O21" s="12"/>
      <c r="P21" s="12"/>
      <c r="Q21" s="12"/>
    </row>
    <row r="22" spans="1:17" ht="15.75" thickBot="1" x14ac:dyDescent="0.3">
      <c r="A22" s="28">
        <v>18</v>
      </c>
      <c r="B22" s="13" t="s">
        <v>23</v>
      </c>
      <c r="C22" s="46">
        <v>1071</v>
      </c>
      <c r="D22" s="46">
        <v>6</v>
      </c>
      <c r="E22" s="46">
        <v>178.5</v>
      </c>
      <c r="F22" s="12"/>
      <c r="G22" s="12">
        <v>18</v>
      </c>
      <c r="H22" s="13"/>
      <c r="I22" s="12">
        <f>SUM(Tableau5735[[#This Row],[QA]]-Tableau573[[#This Row],[QA]])</f>
        <v>-1071</v>
      </c>
      <c r="J22" s="12">
        <f>SUM(Tableau5735[[#This Row],[Parties]]-Tableau573[[#This Row],[Parties]])</f>
        <v>-6</v>
      </c>
      <c r="K22" s="23">
        <f>SUM(Tableau5724[[#This Row],[QA]]/Tableau5724[[#This Row],[Parties]])</f>
        <v>178.5</v>
      </c>
      <c r="L22" s="12"/>
      <c r="M22" s="12">
        <v>18</v>
      </c>
      <c r="N22" s="13"/>
      <c r="O22" s="12"/>
      <c r="P22" s="12"/>
      <c r="Q22" s="12"/>
    </row>
    <row r="23" spans="1:17" ht="30.75" thickBot="1" x14ac:dyDescent="0.3">
      <c r="A23" s="2">
        <v>19</v>
      </c>
      <c r="B23" s="13" t="s">
        <v>42</v>
      </c>
      <c r="C23" s="46">
        <v>710</v>
      </c>
      <c r="D23" s="46">
        <v>6</v>
      </c>
      <c r="E23" s="46">
        <v>118.33</v>
      </c>
      <c r="F23" s="27"/>
      <c r="G23" s="2">
        <v>19</v>
      </c>
      <c r="H23" s="13"/>
      <c r="I23" s="12">
        <f>SUM(Tableau5735[[#This Row],[QA]]-Tableau573[[#This Row],[QA]])</f>
        <v>-710</v>
      </c>
      <c r="J23" s="12">
        <f>SUM(Tableau5735[[#This Row],[Parties]]-Tableau573[[#This Row],[Parties]])</f>
        <v>-6</v>
      </c>
      <c r="K23" s="23">
        <f>SUM(Tableau5724[[#This Row],[QA]]/Tableau5724[[#This Row],[Parties]])</f>
        <v>118.33333333333333</v>
      </c>
      <c r="L23" s="22"/>
      <c r="M23" s="2">
        <v>19</v>
      </c>
      <c r="N23" s="13"/>
      <c r="O23" s="12"/>
      <c r="P23" s="12"/>
      <c r="Q23" s="12"/>
    </row>
    <row r="24" spans="1:17" ht="15.75" thickBot="1" x14ac:dyDescent="0.3">
      <c r="A24" s="28">
        <v>20</v>
      </c>
      <c r="B24" s="13" t="s">
        <v>31</v>
      </c>
      <c r="C24" s="46">
        <v>898</v>
      </c>
      <c r="D24" s="46">
        <v>6</v>
      </c>
      <c r="E24" s="46">
        <v>149.66999999999999</v>
      </c>
      <c r="F24" s="12"/>
      <c r="G24" s="12">
        <v>20</v>
      </c>
      <c r="H24" s="13"/>
      <c r="I24" s="12">
        <f>SUM(Tableau5735[[#This Row],[QA]]-Tableau573[[#This Row],[QA]])</f>
        <v>-898</v>
      </c>
      <c r="J24" s="12">
        <f>SUM(Tableau5735[[#This Row],[Parties]]-Tableau573[[#This Row],[Parties]])</f>
        <v>-6</v>
      </c>
      <c r="K24" s="23">
        <f>SUM(Tableau5724[[#This Row],[QA]]/Tableau5724[[#This Row],[Parties]])</f>
        <v>149.66666666666666</v>
      </c>
      <c r="L24" s="12"/>
      <c r="M24" s="12">
        <v>20</v>
      </c>
      <c r="N24" s="13"/>
      <c r="O24" s="12"/>
      <c r="P24" s="12"/>
      <c r="Q24" s="12"/>
    </row>
    <row r="25" spans="1:17" ht="15.75" thickBot="1" x14ac:dyDescent="0.3">
      <c r="A25" s="2">
        <v>21</v>
      </c>
      <c r="B25" s="13" t="s">
        <v>30</v>
      </c>
      <c r="C25" s="46">
        <v>866</v>
      </c>
      <c r="D25" s="46">
        <v>6</v>
      </c>
      <c r="E25" s="46">
        <v>144.33000000000001</v>
      </c>
      <c r="F25" s="22"/>
      <c r="G25" s="2">
        <v>21</v>
      </c>
      <c r="H25" s="13"/>
      <c r="I25" s="12">
        <f>SUM(Tableau5735[[#This Row],[QA]]-Tableau573[[#This Row],[QA]])</f>
        <v>-866</v>
      </c>
      <c r="J25" s="12">
        <f>SUM(Tableau5735[[#This Row],[Parties]]-Tableau573[[#This Row],[Parties]])</f>
        <v>-6</v>
      </c>
      <c r="K25" s="23">
        <f>SUM(Tableau5724[[#This Row],[QA]]/Tableau5724[[#This Row],[Parties]])</f>
        <v>144.33333333333334</v>
      </c>
      <c r="L25" s="22"/>
      <c r="M25" s="2">
        <v>21</v>
      </c>
      <c r="N25" s="13"/>
      <c r="O25" s="12"/>
      <c r="P25" s="12"/>
      <c r="Q25" s="12"/>
    </row>
    <row r="26" spans="1:17" ht="15.75" thickBot="1" x14ac:dyDescent="0.3">
      <c r="A26" s="28">
        <v>22</v>
      </c>
      <c r="B26" s="13" t="s">
        <v>35</v>
      </c>
      <c r="C26" s="46">
        <v>817</v>
      </c>
      <c r="D26" s="46">
        <v>6</v>
      </c>
      <c r="E26" s="46">
        <v>136.16999999999999</v>
      </c>
      <c r="F26" s="12"/>
      <c r="G26" s="12">
        <v>22</v>
      </c>
      <c r="H26" s="13"/>
      <c r="I26" s="12">
        <f>SUM(Tableau5735[[#This Row],[QA]]-Tableau573[[#This Row],[QA]])</f>
        <v>-817</v>
      </c>
      <c r="J26" s="12">
        <f>SUM(Tableau5735[[#This Row],[Parties]]-Tableau573[[#This Row],[Parties]])</f>
        <v>-6</v>
      </c>
      <c r="K26" s="23">
        <f>SUM(Tableau5724[[#This Row],[QA]]/Tableau5724[[#This Row],[Parties]])</f>
        <v>136.16666666666666</v>
      </c>
      <c r="L26" s="12"/>
      <c r="M26" s="12">
        <v>22</v>
      </c>
      <c r="N26" s="13"/>
      <c r="O26" s="12"/>
      <c r="P26" s="12"/>
      <c r="Q26" s="12"/>
    </row>
    <row r="27" spans="1:17" ht="15.75" thickBot="1" x14ac:dyDescent="0.3">
      <c r="A27" s="2">
        <v>23</v>
      </c>
      <c r="B27" s="13"/>
      <c r="C27" s="12"/>
      <c r="D27" s="12"/>
      <c r="E27" s="12"/>
      <c r="F27" s="22"/>
      <c r="G27" s="2">
        <v>23</v>
      </c>
      <c r="H27" s="13"/>
      <c r="I27" s="12">
        <f>SUM(Tableau5735[[#This Row],[QA]]-Tableau573[[#This Row],[QA]])</f>
        <v>0</v>
      </c>
      <c r="J27" s="12">
        <f>SUM(Tableau5735[[#This Row],[Parties]]-Tableau573[[#This Row],[Parties]])</f>
        <v>0</v>
      </c>
      <c r="K27" s="23" t="e">
        <f>SUM(Tableau5724[[#This Row],[QA]]/Tableau5724[[#This Row],[Parties]])</f>
        <v>#DIV/0!</v>
      </c>
      <c r="L27" s="22"/>
      <c r="M27" s="2">
        <v>23</v>
      </c>
      <c r="N27" s="13"/>
      <c r="O27" s="12"/>
      <c r="P27" s="12"/>
      <c r="Q27" s="12"/>
    </row>
    <row r="28" spans="1:17" ht="15.75" thickBot="1" x14ac:dyDescent="0.3">
      <c r="A28" s="28">
        <v>24</v>
      </c>
      <c r="B28" s="13"/>
      <c r="C28" s="12"/>
      <c r="D28" s="12"/>
      <c r="E28" s="12"/>
      <c r="F28" s="12"/>
      <c r="G28" s="12">
        <v>24</v>
      </c>
      <c r="H28" s="13"/>
      <c r="I28" s="12">
        <f>SUM(Tableau5735[[#This Row],[QA]]-Tableau573[[#This Row],[QA]])</f>
        <v>0</v>
      </c>
      <c r="J28" s="12">
        <f>SUM(Tableau5735[[#This Row],[Parties]]-Tableau573[[#This Row],[Parties]])</f>
        <v>0</v>
      </c>
      <c r="K28" s="23" t="e">
        <f>SUM(Tableau5724[[#This Row],[QA]]/Tableau5724[[#This Row],[Parties]])</f>
        <v>#DIV/0!</v>
      </c>
      <c r="L28" s="12"/>
      <c r="M28" s="12">
        <v>24</v>
      </c>
      <c r="N28" s="13"/>
      <c r="O28" s="12"/>
      <c r="P28" s="12"/>
      <c r="Q28" s="12"/>
    </row>
    <row r="29" spans="1:17" ht="15.75" thickBot="1" x14ac:dyDescent="0.3">
      <c r="A29" s="2">
        <v>25</v>
      </c>
      <c r="B29" s="13"/>
      <c r="C29" s="12"/>
      <c r="D29" s="12"/>
      <c r="E29" s="12"/>
      <c r="F29" s="27"/>
      <c r="G29" s="2">
        <v>25</v>
      </c>
      <c r="H29" s="13"/>
      <c r="I29" s="12">
        <f>SUM(Tableau5735[[#This Row],[QA]]-Tableau573[[#This Row],[QA]])</f>
        <v>0</v>
      </c>
      <c r="J29" s="12">
        <f>SUM(Tableau5735[[#This Row],[Parties]]-Tableau573[[#This Row],[Parties]])</f>
        <v>0</v>
      </c>
      <c r="K29" s="23" t="e">
        <f>SUM(Tableau5724[[#This Row],[QA]]/Tableau5724[[#This Row],[Parties]])</f>
        <v>#DIV/0!</v>
      </c>
      <c r="L29" s="22"/>
      <c r="M29" s="2">
        <v>25</v>
      </c>
      <c r="N29" s="13"/>
      <c r="O29" s="12"/>
      <c r="P29" s="12"/>
      <c r="Q29" s="12"/>
    </row>
    <row r="30" spans="1:17" ht="15.75" thickBot="1" x14ac:dyDescent="0.3">
      <c r="A30" s="28">
        <v>26</v>
      </c>
      <c r="B30" s="13"/>
      <c r="C30" s="12"/>
      <c r="D30" s="12"/>
      <c r="E30" s="12"/>
      <c r="F30" s="12"/>
      <c r="G30" s="12">
        <v>26</v>
      </c>
      <c r="H30" s="13"/>
      <c r="I30" s="12">
        <f>SUM(Tableau5735[[#This Row],[QA]]-Tableau573[[#This Row],[QA]])</f>
        <v>0</v>
      </c>
      <c r="J30" s="12">
        <f>SUM(Tableau5735[[#This Row],[Parties]]-Tableau573[[#This Row],[Parties]])</f>
        <v>0</v>
      </c>
      <c r="K30" s="23" t="e">
        <f>SUM(Tableau5724[[#This Row],[QA]]/Tableau5724[[#This Row],[Parties]])</f>
        <v>#DIV/0!</v>
      </c>
      <c r="L30" s="12"/>
      <c r="M30" s="12">
        <v>26</v>
      </c>
      <c r="N30" s="13"/>
      <c r="O30" s="12"/>
      <c r="P30" s="12"/>
      <c r="Q30" s="12"/>
    </row>
    <row r="31" spans="1:17" ht="15.75" thickBot="1" x14ac:dyDescent="0.3">
      <c r="A31" s="2">
        <v>27</v>
      </c>
      <c r="B31" s="13"/>
      <c r="C31" s="12"/>
      <c r="D31" s="12"/>
      <c r="E31" s="12"/>
      <c r="F31" s="22"/>
      <c r="G31" s="2">
        <v>27</v>
      </c>
      <c r="H31" s="13"/>
      <c r="I31" s="12">
        <f>SUM(Tableau5735[[#This Row],[QA]]-Tableau573[[#This Row],[QA]])</f>
        <v>0</v>
      </c>
      <c r="J31" s="12">
        <f>SUM(Tableau5735[[#This Row],[Parties]]-Tableau573[[#This Row],[Parties]])</f>
        <v>0</v>
      </c>
      <c r="K31" s="23" t="e">
        <f>SUM(Tableau5724[[#This Row],[QA]]/Tableau5724[[#This Row],[Parties]])</f>
        <v>#DIV/0!</v>
      </c>
      <c r="L31" s="22"/>
      <c r="M31" s="2">
        <v>27</v>
      </c>
      <c r="N31" s="13"/>
      <c r="O31" s="12"/>
      <c r="P31" s="12"/>
      <c r="Q31" s="12"/>
    </row>
    <row r="32" spans="1:17" ht="15.75" thickBot="1" x14ac:dyDescent="0.3">
      <c r="A32" s="28">
        <v>28</v>
      </c>
      <c r="B32" s="13"/>
      <c r="C32" s="12"/>
      <c r="D32" s="12"/>
      <c r="E32" s="12"/>
      <c r="F32" s="12"/>
      <c r="G32" s="12">
        <v>28</v>
      </c>
      <c r="H32" s="13"/>
      <c r="I32" s="12">
        <f>SUM(Tableau5735[[#This Row],[QA]]-Tableau573[[#This Row],[QA]])</f>
        <v>0</v>
      </c>
      <c r="J32" s="12">
        <f>SUM(Tableau5735[[#This Row],[Parties]]-Tableau573[[#This Row],[Parties]])</f>
        <v>0</v>
      </c>
      <c r="K32" s="23" t="e">
        <f>SUM(Tableau5724[[#This Row],[QA]]/Tableau5724[[#This Row],[Parties]])</f>
        <v>#DIV/0!</v>
      </c>
      <c r="L32" s="12"/>
      <c r="M32" s="12">
        <v>28</v>
      </c>
      <c r="N32" s="13"/>
      <c r="O32" s="12"/>
      <c r="P32" s="12"/>
      <c r="Q32" s="12"/>
    </row>
    <row r="33" spans="1:17" ht="15.75" thickBot="1" x14ac:dyDescent="0.3">
      <c r="A33" s="2">
        <v>29</v>
      </c>
      <c r="B33" s="13"/>
      <c r="C33" s="12"/>
      <c r="D33" s="12"/>
      <c r="E33" s="12"/>
      <c r="F33" s="22"/>
      <c r="G33" s="2">
        <v>29</v>
      </c>
      <c r="H33" s="13"/>
      <c r="I33" s="12">
        <f>SUM(Tableau5735[[#This Row],[QA]]-Tableau573[[#This Row],[QA]])</f>
        <v>0</v>
      </c>
      <c r="J33" s="12">
        <f>SUM(Tableau5735[[#This Row],[Parties]]-Tableau573[[#This Row],[Parties]])</f>
        <v>0</v>
      </c>
      <c r="K33" s="23" t="e">
        <f>SUM(Tableau5724[[#This Row],[QA]]/Tableau5724[[#This Row],[Parties]])</f>
        <v>#DIV/0!</v>
      </c>
      <c r="L33" s="22"/>
      <c r="M33" s="2">
        <v>29</v>
      </c>
      <c r="N33" s="13"/>
      <c r="O33" s="12"/>
      <c r="P33" s="12"/>
      <c r="Q33" s="12"/>
    </row>
    <row r="34" spans="1:17" ht="15.75" thickBot="1" x14ac:dyDescent="0.3">
      <c r="A34" s="28">
        <v>30</v>
      </c>
      <c r="B34" s="13"/>
      <c r="C34" s="12"/>
      <c r="D34" s="12"/>
      <c r="E34" s="12"/>
      <c r="F34" s="21"/>
      <c r="G34" s="12">
        <v>30</v>
      </c>
      <c r="H34" s="13"/>
      <c r="I34" s="12">
        <f>SUM(Tableau5735[[#This Row],[QA]]-Tableau573[[#This Row],[QA]])</f>
        <v>0</v>
      </c>
      <c r="J34" s="12">
        <f>SUM(Tableau5735[[#This Row],[Parties]]-Tableau573[[#This Row],[Parties]])</f>
        <v>0</v>
      </c>
      <c r="K34" s="23" t="e">
        <f>SUM(Tableau5724[[#This Row],[QA]]/Tableau5724[[#This Row],[Parties]])</f>
        <v>#DIV/0!</v>
      </c>
      <c r="L34" s="12"/>
      <c r="M34" s="12">
        <v>30</v>
      </c>
      <c r="N34" s="13"/>
      <c r="O34" s="12"/>
      <c r="P34" s="12"/>
      <c r="Q34" s="12"/>
    </row>
    <row r="35" spans="1:17" ht="15.75" thickBot="1" x14ac:dyDescent="0.3">
      <c r="A35" s="2">
        <v>31</v>
      </c>
      <c r="B35" s="13"/>
      <c r="C35" s="12"/>
      <c r="D35" s="12"/>
      <c r="E35" s="12"/>
      <c r="F35" s="22"/>
      <c r="G35" s="2">
        <v>31</v>
      </c>
      <c r="H35" s="13"/>
      <c r="I35" s="12">
        <f>SUM(Tableau5735[[#This Row],[QA]]-Tableau573[[#This Row],[QA]])</f>
        <v>0</v>
      </c>
      <c r="J35" s="12">
        <f>SUM(Tableau5735[[#This Row],[Parties]]-Tableau573[[#This Row],[Parties]])</f>
        <v>0</v>
      </c>
      <c r="K35" s="23" t="e">
        <f>SUM(Tableau5724[[#This Row],[QA]]/Tableau5724[[#This Row],[Parties]])</f>
        <v>#DIV/0!</v>
      </c>
      <c r="L35" s="22"/>
      <c r="M35" s="2">
        <v>31</v>
      </c>
      <c r="N35" s="13"/>
      <c r="O35" s="12"/>
      <c r="P35" s="12"/>
      <c r="Q35" s="12"/>
    </row>
    <row r="36" spans="1:17" ht="15.75" thickBot="1" x14ac:dyDescent="0.3">
      <c r="A36" s="28">
        <v>32</v>
      </c>
      <c r="B36" s="13"/>
      <c r="C36" s="12"/>
      <c r="D36" s="12"/>
      <c r="E36" s="12"/>
      <c r="F36" s="22"/>
      <c r="G36" s="12">
        <v>32</v>
      </c>
      <c r="H36" s="13"/>
      <c r="I36" s="12">
        <f>SUM(Tableau5735[[#This Row],[QA]]-Tableau573[[#This Row],[QA]])</f>
        <v>0</v>
      </c>
      <c r="J36" s="12">
        <f>SUM(Tableau5735[[#This Row],[Parties]]-Tableau573[[#This Row],[Parties]])</f>
        <v>0</v>
      </c>
      <c r="K36" s="23" t="e">
        <f>SUM(Tableau5724[[#This Row],[QA]]/Tableau5724[[#This Row],[Parties]])</f>
        <v>#DIV/0!</v>
      </c>
      <c r="M36" s="12">
        <v>32</v>
      </c>
      <c r="N36" s="13"/>
      <c r="O36" s="12"/>
      <c r="P36" s="12"/>
      <c r="Q36" s="12"/>
    </row>
    <row r="37" spans="1:17" ht="15.75" thickBot="1" x14ac:dyDescent="0.3">
      <c r="A37" s="2">
        <v>33</v>
      </c>
      <c r="B37" s="13"/>
      <c r="C37" s="12"/>
      <c r="D37" s="12"/>
      <c r="E37" s="12"/>
      <c r="F37"/>
      <c r="G37" s="2">
        <v>33</v>
      </c>
      <c r="H37" s="13"/>
      <c r="I37" s="12">
        <f>SUM(Tableau5735[[#This Row],[QA]]-Tableau573[[#This Row],[QA]])</f>
        <v>0</v>
      </c>
      <c r="J37" s="12">
        <f>SUM(Tableau5735[[#This Row],[Parties]]-Tableau573[[#This Row],[Parties]])</f>
        <v>0</v>
      </c>
      <c r="K37" s="23" t="e">
        <f>SUM(Tableau5724[[#This Row],[QA]]/Tableau5724[[#This Row],[Parties]])</f>
        <v>#DIV/0!</v>
      </c>
      <c r="M37" s="2">
        <v>33</v>
      </c>
      <c r="N37" s="13"/>
      <c r="O37" s="12"/>
      <c r="P37" s="12"/>
      <c r="Q37" s="12"/>
    </row>
    <row r="38" spans="1:17" ht="15.75" thickBot="1" x14ac:dyDescent="0.3">
      <c r="A38" s="28">
        <v>34</v>
      </c>
      <c r="B38" s="13"/>
      <c r="C38" s="12"/>
      <c r="D38" s="12"/>
      <c r="E38" s="12"/>
      <c r="G38" s="12">
        <v>34</v>
      </c>
      <c r="H38" s="13"/>
      <c r="I38" s="12">
        <f>SUM(Tableau5735[[#This Row],[QA]]-Tableau573[[#This Row],[QA]])</f>
        <v>0</v>
      </c>
      <c r="J38" s="12">
        <f>SUM(Tableau5735[[#This Row],[Parties]]-Tableau573[[#This Row],[Parties]])</f>
        <v>0</v>
      </c>
      <c r="K38" s="23" t="e">
        <f>SUM(Tableau5724[[#This Row],[QA]]/Tableau5724[[#This Row],[Parties]])</f>
        <v>#DIV/0!</v>
      </c>
      <c r="M38" s="12">
        <v>34</v>
      </c>
      <c r="N38" s="13"/>
      <c r="O38" s="12"/>
      <c r="P38" s="12"/>
      <c r="Q38" s="12"/>
    </row>
    <row r="39" spans="1:17" ht="15.75" thickBot="1" x14ac:dyDescent="0.3">
      <c r="A39" s="2">
        <v>35</v>
      </c>
      <c r="B39" s="13"/>
      <c r="C39" s="12"/>
      <c r="D39" s="12"/>
      <c r="E39" s="12"/>
      <c r="G39" s="2">
        <v>35</v>
      </c>
      <c r="H39" s="13"/>
      <c r="I39" s="12">
        <f>SUM(Tableau5735[[#This Row],[QA]]-Tableau573[[#This Row],[QA]])</f>
        <v>0</v>
      </c>
      <c r="J39" s="12">
        <f>SUM(Tableau5735[[#This Row],[Parties]]-Tableau573[[#This Row],[Parties]])</f>
        <v>0</v>
      </c>
      <c r="K39" s="23" t="e">
        <f>SUM(Tableau5724[[#This Row],[QA]]/Tableau5724[[#This Row],[Parties]])</f>
        <v>#DIV/0!</v>
      </c>
      <c r="M39" s="2">
        <v>35</v>
      </c>
      <c r="N39" s="13"/>
      <c r="O39" s="12"/>
      <c r="P39" s="12"/>
      <c r="Q39" s="12"/>
    </row>
    <row r="40" spans="1:17" ht="15.75" thickBot="1" x14ac:dyDescent="0.3">
      <c r="A40" s="28">
        <v>36</v>
      </c>
      <c r="B40" s="13"/>
      <c r="C40" s="12"/>
      <c r="D40" s="12"/>
      <c r="E40" s="12"/>
      <c r="G40" s="12">
        <v>36</v>
      </c>
      <c r="H40" s="13"/>
      <c r="I40" s="12">
        <f>SUM(Tableau5735[[#This Row],[QA]]-Tableau573[[#This Row],[QA]])</f>
        <v>0</v>
      </c>
      <c r="J40" s="12">
        <f>SUM(Tableau5735[[#This Row],[Parties]]-Tableau573[[#This Row],[Parties]])</f>
        <v>0</v>
      </c>
      <c r="K40" s="23" t="e">
        <f>SUM(Tableau5724[[#This Row],[QA]]/Tableau5724[[#This Row],[Parties]])</f>
        <v>#DIV/0!</v>
      </c>
      <c r="M40" s="12">
        <v>36</v>
      </c>
      <c r="N40" s="13"/>
      <c r="O40" s="12"/>
      <c r="P40" s="12"/>
      <c r="Q40" s="12"/>
    </row>
    <row r="41" spans="1:17" ht="15.75" thickBot="1" x14ac:dyDescent="0.3">
      <c r="A41" s="2">
        <v>37</v>
      </c>
      <c r="B41" s="13"/>
      <c r="C41" s="12"/>
      <c r="D41" s="12"/>
      <c r="E41" s="12"/>
      <c r="G41" s="2">
        <v>37</v>
      </c>
      <c r="H41" s="13"/>
      <c r="I41" s="12">
        <f>SUM(Tableau5735[[#This Row],[QA]]-Tableau573[[#This Row],[QA]])</f>
        <v>0</v>
      </c>
      <c r="J41" s="12">
        <f>SUM(Tableau5735[[#This Row],[Parties]]-Tableau573[[#This Row],[Parties]])</f>
        <v>0</v>
      </c>
      <c r="K41" s="23" t="e">
        <f>SUM(Tableau5724[[#This Row],[QA]]/Tableau5724[[#This Row],[Parties]])</f>
        <v>#DIV/0!</v>
      </c>
      <c r="M41" s="2">
        <v>37</v>
      </c>
      <c r="N41" s="13"/>
      <c r="O41" s="12"/>
      <c r="P41" s="12"/>
      <c r="Q41" s="12"/>
    </row>
    <row r="42" spans="1:17" ht="15.75" thickBot="1" x14ac:dyDescent="0.3">
      <c r="A42" s="28">
        <v>38</v>
      </c>
      <c r="B42" s="13"/>
      <c r="C42" s="12"/>
      <c r="D42" s="12"/>
      <c r="E42" s="12"/>
      <c r="G42" s="12">
        <v>38</v>
      </c>
      <c r="H42" s="13"/>
      <c r="I42" s="12">
        <f>SUM(Tableau5735[[#This Row],[QA]]-Tableau573[[#This Row],[QA]])</f>
        <v>0</v>
      </c>
      <c r="J42" s="12"/>
      <c r="K42" s="23" t="e">
        <f>SUM(Tableau5724[[#This Row],[QA]]/Tableau5724[[#This Row],[Parties]])</f>
        <v>#DIV/0!</v>
      </c>
      <c r="M42" s="12">
        <v>38</v>
      </c>
      <c r="N42" s="13"/>
      <c r="O42" s="12"/>
      <c r="P42" s="12"/>
      <c r="Q42" s="12"/>
    </row>
    <row r="43" spans="1:17" ht="15.75" thickBot="1" x14ac:dyDescent="0.3">
      <c r="A43" s="2">
        <v>39</v>
      </c>
      <c r="B43" s="13"/>
      <c r="C43" s="12"/>
      <c r="D43" s="12"/>
      <c r="E43" s="12"/>
      <c r="G43" s="2">
        <v>39</v>
      </c>
      <c r="H43" s="13"/>
      <c r="I43" s="12">
        <f>SUM(Tableau5735[[#This Row],[QA]]-Tableau573[[#This Row],[QA]])</f>
        <v>0</v>
      </c>
      <c r="J43" s="12"/>
      <c r="K43" s="23" t="e">
        <f>SUM(Tableau5724[[#This Row],[QA]]/Tableau5724[[#This Row],[Parties]])</f>
        <v>#DIV/0!</v>
      </c>
      <c r="M43" s="2">
        <v>39</v>
      </c>
      <c r="N43" s="13"/>
      <c r="O43" s="30"/>
      <c r="P43" s="12"/>
      <c r="Q43" s="12"/>
    </row>
    <row r="44" spans="1:17" ht="15.75" thickBot="1" x14ac:dyDescent="0.3">
      <c r="A44" s="28">
        <v>40</v>
      </c>
      <c r="B44" s="13"/>
      <c r="C44" s="12"/>
      <c r="D44" s="12"/>
      <c r="E44" s="12"/>
      <c r="G44" s="12">
        <v>40</v>
      </c>
      <c r="H44" s="13"/>
      <c r="I44" s="12">
        <f>SUM(Tableau5735[[#This Row],[QA]]-Tableau573[[#This Row],[QA]])</f>
        <v>0</v>
      </c>
      <c r="J44" s="12"/>
      <c r="K44" s="23" t="e">
        <f>SUM(Tableau5724[[#This Row],[QA]]/Tableau5724[[#This Row],[Parties]])</f>
        <v>#DIV/0!</v>
      </c>
      <c r="M44" s="12">
        <v>40</v>
      </c>
      <c r="N44" s="13"/>
      <c r="O44" s="30"/>
      <c r="P44" s="12"/>
      <c r="Q44" s="12"/>
    </row>
    <row r="45" spans="1:17" ht="15.75" thickBot="1" x14ac:dyDescent="0.3">
      <c r="B45" s="13"/>
      <c r="E45" s="4"/>
      <c r="H45" s="13"/>
      <c r="K45" s="4"/>
      <c r="M45" s="22"/>
      <c r="N45" s="29"/>
      <c r="O45" s="22"/>
      <c r="P45" s="22"/>
      <c r="Q45" s="22"/>
    </row>
    <row r="46" spans="1:17" x14ac:dyDescent="0.25">
      <c r="B46" s="16"/>
      <c r="C46" s="15">
        <f>SUBTOTAL(109,Tableau573[QA])</f>
        <v>20344</v>
      </c>
      <c r="D46" s="15">
        <f>SUBTOTAL(109,Tableau573[Parties])</f>
        <v>132</v>
      </c>
      <c r="E46" s="17">
        <f>SUM(Tableau573[[#Totals],[QA]]/Tableau573[[#Totals],[Parties]])</f>
        <v>154.12121212121212</v>
      </c>
      <c r="I46" s="18">
        <f>SUM(Tableau5724[QA])</f>
        <v>-20344</v>
      </c>
      <c r="J46" s="18">
        <f>SUM(Tableau5724[Parties])</f>
        <v>-132</v>
      </c>
      <c r="K46" s="19">
        <f>SUM(I46/J46)</f>
        <v>154.12121212121212</v>
      </c>
      <c r="M46" s="22"/>
      <c r="N46" s="29"/>
      <c r="O46" s="18">
        <f>SUM(O5:O45)</f>
        <v>0</v>
      </c>
      <c r="P46" s="18">
        <f>SUM(P5:P45)</f>
        <v>0</v>
      </c>
      <c r="Q46" s="19" t="e">
        <f>SUM(O46/P46)</f>
        <v>#DIV/0!</v>
      </c>
    </row>
    <row r="55" spans="2:2" x14ac:dyDescent="0.25">
      <c r="B55" s="5">
        <f>I55</f>
        <v>0</v>
      </c>
    </row>
  </sheetData>
  <mergeCells count="6">
    <mergeCell ref="A1:E1"/>
    <mergeCell ref="G1:K1"/>
    <mergeCell ref="M1:Q1"/>
    <mergeCell ref="A2:E2"/>
    <mergeCell ref="G2:K2"/>
    <mergeCell ref="M2:Q2"/>
  </mergeCells>
  <phoneticPr fontId="16" type="noConversion"/>
  <hyperlinks>
    <hyperlink ref="B11" r:id="rId1" display="https://bowling.lexerbowling.com/bowlingdelapraille/solitairegeneve2025-2026/pl001.htm" xr:uid="{13E2EE5B-B9A7-4C83-BE74-4671D2BB9F64}"/>
    <hyperlink ref="B10" r:id="rId2" display="https://bowling.lexerbowling.com/bowlingdelapraille/solitairegeneve2025-2026/pl002.htm" xr:uid="{E4AE0174-3CF7-45EA-A4F5-7780A1DEADB3}"/>
    <hyperlink ref="B22" r:id="rId3" display="https://bowling.lexerbowling.com/bowlingdelapraille/solitairegeneve2025-2026/pl017.htm" xr:uid="{D2E16AE5-B8CA-4235-BE63-649CA5D91E91}"/>
    <hyperlink ref="B9" r:id="rId4" display="https://bowling.lexerbowling.com/bowlingdelapraille/solitairegeneve2025-2026/pl011.htm" xr:uid="{0EE69AA3-926B-4187-9092-EE3C5679575F}"/>
    <hyperlink ref="B16" r:id="rId5" display="https://bowling.lexerbowling.com/bowlingdelapraille/solitairegeneve2025-2026/pl012.htm" xr:uid="{A41255BE-7F2A-4731-BF98-56386238951E}"/>
    <hyperlink ref="B20" r:id="rId6" display="https://bowling.lexerbowling.com/bowlingdelapraille/solitairegeneve2025-2026/pl008.htm" xr:uid="{E4004FC5-7C67-45F1-B188-D5ED53EA05A0}"/>
    <hyperlink ref="B21" r:id="rId7" display="https://bowling.lexerbowling.com/bowlingdelapraille/solitairegeneve2025-2026/pl00F.htm" xr:uid="{931BD1D4-FC60-4FB0-9D6A-77392CEC7D35}"/>
    <hyperlink ref="B19" r:id="rId8" display="https://bowling.lexerbowling.com/bowlingdelapraille/solitairegeneve2025-2026/pl00B.htm" xr:uid="{07ABCAA8-A85B-4E1F-8619-B5F2243CFED7}"/>
    <hyperlink ref="B12" r:id="rId9" display="https://bowling.lexerbowling.com/bowlingdelapraille/solitairegeneve2025-2026/pl00A.htm" xr:uid="{D0FE8B2D-19AE-4735-A8E5-519B78BCB80F}"/>
    <hyperlink ref="B25" r:id="rId10" display="https://bowling.lexerbowling.com/bowlingdelapraille/solitairegeneve2025-2026/pl006.htm" xr:uid="{672E2A61-5F9D-4E0D-BA38-E44884FCB5F9}"/>
    <hyperlink ref="B24" r:id="rId11" display="https://bowling.lexerbowling.com/bowlingdelapraille/solitairegeneve2025-2026/pl003.htm" xr:uid="{AD0A9249-E408-4BE7-A5E2-0FDA274A331E}"/>
    <hyperlink ref="B13" r:id="rId12" display="https://bowling.lexerbowling.com/bowlingdelapraille/solitairegeneve2025-2026/pl005.htm" xr:uid="{3AE0AA99-C19E-4993-BEE8-8FE43BCF130B}"/>
    <hyperlink ref="B6" r:id="rId13" display="https://bowling.lexerbowling.com/bowlingdelapraille/solitairegeneve2025-2026/pl004.htm" xr:uid="{E4148195-5B39-4C8C-88A2-196A5A4F77A0}"/>
    <hyperlink ref="B18" r:id="rId14" display="https://bowling.lexerbowling.com/bowlingdelapraille/solitairegeneve2025-2026/pl00D.htm" xr:uid="{43006DD3-1D88-496F-AEB5-12D18E6129F1}"/>
    <hyperlink ref="B26" r:id="rId15" display="https://bowling.lexerbowling.com/bowlingdelapraille/solitairegeneve2025-2026/pl016.htm" xr:uid="{810B830B-675C-44E7-9F4A-F665BB30DBA5}"/>
    <hyperlink ref="B7" r:id="rId16" display="https://bowling.lexerbowling.com/bowlingdelapraille/solitairegeneve2025-2026/pl018.htm" xr:uid="{137A8096-CC01-47AF-859A-8EFCB9AA7C41}"/>
    <hyperlink ref="B8" r:id="rId17" display="https://bowling.lexerbowling.com/bowlingdelapraille/solitairegeneve2025-2026/pl007.htm" xr:uid="{C1404C34-3C72-4F6C-8F0C-B65B15D726D4}"/>
    <hyperlink ref="B5" r:id="rId18" display="https://bowling.lexerbowling.com/bowlingdelapraille/solitairegeneve2025-2026/pl009.htm" xr:uid="{F2230A2E-161F-4B62-A41F-E99800B2714C}"/>
    <hyperlink ref="B17" r:id="rId19" display="https://bowling.lexerbowling.com/bowlingdelapraille/solitairegeneve2025-2026/pl00C.htm" xr:uid="{E76A30A0-F130-475A-B70A-4E147519C8FA}"/>
    <hyperlink ref="B15" r:id="rId20" display="https://bowling.lexerbowling.com/bowlingdelapraille/solitairegeneve2025-2026/pl010.htm" xr:uid="{1C33DFCD-9220-4432-BB85-B1F0F9BD254F}"/>
    <hyperlink ref="B14" r:id="rId21" display="https://bowling.lexerbowling.com/bowlingdelapraille/solitairegeneve2025-2026/pl00E.htm" xr:uid="{B0895283-9F25-474B-ABC2-B6170C1900D3}"/>
    <hyperlink ref="B23" r:id="rId22" display="https://bowling.lexerbowling.com/bowlingdelapraille/solitairegeneve2025-2026/pl014.htm" xr:uid="{015961AC-967E-491E-A100-7BEE4DED98EE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23"/>
  <tableParts count="3">
    <tablePart r:id="rId24"/>
    <tablePart r:id="rId25"/>
    <tablePart r:id="rId2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509CA-A172-460D-8DE0-4F4DDF230754}">
  <dimension ref="A1:Z47"/>
  <sheetViews>
    <sheetView workbookViewId="0">
      <selection activeCell="F21" sqref="F21"/>
    </sheetView>
  </sheetViews>
  <sheetFormatPr baseColWidth="10" defaultColWidth="11.5703125" defaultRowHeight="15" x14ac:dyDescent="0.25"/>
  <cols>
    <col min="1" max="1" width="6" style="4" customWidth="1"/>
    <col min="2" max="2" width="25" style="5" customWidth="1"/>
    <col min="3" max="4" width="8.28515625" style="4" customWidth="1"/>
    <col min="5" max="5" width="8.28515625" style="11" customWidth="1"/>
    <col min="6" max="6" width="8.28515625" style="5" customWidth="1"/>
    <col min="7" max="7" width="5.7109375" style="5" customWidth="1"/>
    <col min="8" max="8" width="6" style="4" customWidth="1"/>
    <col min="9" max="9" width="24.140625" style="5" customWidth="1"/>
    <col min="10" max="11" width="8.28515625" style="4" customWidth="1"/>
    <col min="12" max="12" width="8.28515625" style="11" customWidth="1"/>
    <col min="13" max="13" width="8.28515625" style="5" customWidth="1"/>
    <col min="14" max="14" width="5.28515625" style="5" customWidth="1"/>
    <col min="15" max="15" width="11.5703125" style="5"/>
    <col min="16" max="16" width="24.7109375" style="5" customWidth="1"/>
    <col min="17" max="20" width="9.140625" style="5" customWidth="1"/>
    <col min="21" max="21" width="5.42578125" style="5" customWidth="1"/>
    <col min="22" max="22" width="6" style="4" customWidth="1"/>
    <col min="23" max="23" width="24.85546875" style="5" customWidth="1"/>
    <col min="24" max="24" width="17.140625" style="4" customWidth="1"/>
    <col min="25" max="25" width="9.7109375" style="4" customWidth="1"/>
    <col min="26" max="26" width="9.7109375" style="11" customWidth="1"/>
    <col min="27" max="16384" width="11.5703125" style="5"/>
  </cols>
  <sheetData>
    <row r="1" spans="1:26" x14ac:dyDescent="0.25">
      <c r="A1" s="43" t="s">
        <v>16</v>
      </c>
      <c r="B1" s="43"/>
      <c r="C1" s="43"/>
      <c r="D1" s="43"/>
      <c r="E1" s="43"/>
      <c r="H1" s="43" t="s">
        <v>16</v>
      </c>
      <c r="I1" s="43"/>
      <c r="J1" s="43"/>
      <c r="K1" s="43"/>
      <c r="L1" s="43"/>
      <c r="O1" s="43" t="s">
        <v>16</v>
      </c>
      <c r="P1" s="43"/>
      <c r="Q1" s="43"/>
      <c r="R1" s="43"/>
      <c r="S1" s="43"/>
      <c r="V1" s="43" t="s">
        <v>16</v>
      </c>
      <c r="W1" s="43"/>
      <c r="X1" s="43"/>
      <c r="Y1" s="43"/>
      <c r="Z1" s="43"/>
    </row>
    <row r="2" spans="1:26" x14ac:dyDescent="0.25">
      <c r="A2" s="44" t="s">
        <v>17</v>
      </c>
      <c r="B2" s="44"/>
      <c r="C2" s="44"/>
      <c r="D2" s="44"/>
      <c r="E2" s="44"/>
      <c r="H2" s="44" t="s">
        <v>18</v>
      </c>
      <c r="I2" s="44"/>
      <c r="J2" s="44"/>
      <c r="K2" s="44"/>
      <c r="L2" s="44"/>
      <c r="O2" s="44" t="s">
        <v>19</v>
      </c>
      <c r="P2" s="44"/>
      <c r="Q2" s="44"/>
      <c r="R2" s="44"/>
      <c r="S2" s="44"/>
      <c r="V2" s="44" t="s">
        <v>20</v>
      </c>
      <c r="W2" s="44"/>
      <c r="X2" s="44"/>
      <c r="Y2" s="44"/>
      <c r="Z2" s="44"/>
    </row>
    <row r="3" spans="1:26" x14ac:dyDescent="0.25">
      <c r="O3" s="4"/>
      <c r="Q3" s="4"/>
      <c r="R3" s="4"/>
      <c r="S3" s="11"/>
    </row>
    <row r="4" spans="1:26" ht="15.75" thickBot="1" x14ac:dyDescent="0.3">
      <c r="A4" s="2" t="s">
        <v>0</v>
      </c>
      <c r="B4" s="3" t="s">
        <v>1</v>
      </c>
      <c r="C4" s="2" t="s">
        <v>3</v>
      </c>
      <c r="D4" s="2" t="s">
        <v>2</v>
      </c>
      <c r="E4" s="2" t="s">
        <v>4</v>
      </c>
      <c r="F4" s="4" t="s">
        <v>10</v>
      </c>
      <c r="G4" s="4"/>
      <c r="H4" s="2" t="s">
        <v>0</v>
      </c>
      <c r="I4" s="3" t="s">
        <v>1</v>
      </c>
      <c r="J4" s="2" t="s">
        <v>3</v>
      </c>
      <c r="K4" s="2" t="s">
        <v>2</v>
      </c>
      <c r="L4" s="2" t="s">
        <v>4</v>
      </c>
      <c r="M4" s="4" t="s">
        <v>10</v>
      </c>
      <c r="N4" s="4"/>
      <c r="O4" s="2" t="s">
        <v>0</v>
      </c>
      <c r="P4" s="3" t="s">
        <v>1</v>
      </c>
      <c r="Q4" s="2" t="s">
        <v>3</v>
      </c>
      <c r="R4" s="2" t="s">
        <v>2</v>
      </c>
      <c r="S4" s="2" t="s">
        <v>4</v>
      </c>
      <c r="T4" s="4" t="s">
        <v>10</v>
      </c>
      <c r="U4" s="4"/>
      <c r="V4" s="2" t="s">
        <v>0</v>
      </c>
      <c r="W4" s="3" t="s">
        <v>1</v>
      </c>
      <c r="X4" s="2" t="s">
        <v>3</v>
      </c>
      <c r="Y4" s="2" t="s">
        <v>2</v>
      </c>
      <c r="Z4" s="4" t="s">
        <v>11</v>
      </c>
    </row>
    <row r="5" spans="1:26" ht="15.75" thickBot="1" x14ac:dyDescent="0.3">
      <c r="A5" s="2">
        <v>1</v>
      </c>
      <c r="B5" s="13"/>
      <c r="C5" s="12"/>
      <c r="D5" s="12"/>
      <c r="E5" s="12"/>
      <c r="F5" s="12"/>
      <c r="G5" s="22"/>
      <c r="H5" s="2">
        <v>1</v>
      </c>
      <c r="I5" s="13"/>
      <c r="J5" s="12"/>
      <c r="K5" s="12"/>
      <c r="L5" s="23"/>
      <c r="M5" s="12"/>
      <c r="N5" s="22"/>
      <c r="O5" s="2">
        <v>1</v>
      </c>
      <c r="P5" s="13"/>
      <c r="Q5" s="12">
        <f>SUM(Tableau573511[[#This Row],[QA]]-Tableau572410[[#This Row],[QA]]-Tableau5739[[#This Row],[QA]])</f>
        <v>0</v>
      </c>
      <c r="R5" s="12">
        <f>SUM(Tableau573511[[#This Row],[Parties]]-Tableau572410[[#This Row],[Parties]]-Tableau5739[[#This Row],[Parties]])</f>
        <v>0</v>
      </c>
      <c r="S5" s="23" t="e">
        <f>SUM(Q5/R5)</f>
        <v>#DIV/0!</v>
      </c>
      <c r="T5" s="12"/>
      <c r="U5" s="22"/>
      <c r="V5" s="2">
        <v>1</v>
      </c>
      <c r="W5" s="13"/>
      <c r="X5" s="41"/>
      <c r="Y5" s="41"/>
      <c r="Z5" s="41"/>
    </row>
    <row r="6" spans="1:26" ht="15.75" thickBot="1" x14ac:dyDescent="0.3">
      <c r="A6" s="12">
        <v>2</v>
      </c>
      <c r="B6" s="13"/>
      <c r="C6" s="12"/>
      <c r="D6" s="12"/>
      <c r="E6" s="12"/>
      <c r="F6" s="12"/>
      <c r="G6" s="12"/>
      <c r="H6" s="12">
        <v>2</v>
      </c>
      <c r="I6" s="13"/>
      <c r="J6" s="12"/>
      <c r="K6" s="12"/>
      <c r="L6" s="23"/>
      <c r="M6" s="12"/>
      <c r="N6" s="12"/>
      <c r="O6" s="12">
        <v>2</v>
      </c>
      <c r="P6" s="13"/>
      <c r="Q6" s="12">
        <f>SUM(Tableau573511[[#This Row],[QA]]-Tableau572410[[#This Row],[QA]]-Tableau5739[[#This Row],[QA]])</f>
        <v>0</v>
      </c>
      <c r="R6" s="12">
        <f>SUM(Tableau573511[[#This Row],[Parties]]-Tableau572410[[#This Row],[Parties]]-Tableau5739[[#This Row],[Parties]])</f>
        <v>0</v>
      </c>
      <c r="S6" s="23" t="e">
        <f t="shared" ref="S6:S42" si="0">SUM(Q6/R6)</f>
        <v>#DIV/0!</v>
      </c>
      <c r="T6" s="12"/>
      <c r="U6" s="12"/>
      <c r="V6" s="12">
        <v>2</v>
      </c>
      <c r="W6" s="13"/>
      <c r="X6" s="41"/>
      <c r="Y6" s="41"/>
      <c r="Z6" s="41"/>
    </row>
    <row r="7" spans="1:26" ht="15.75" thickBot="1" x14ac:dyDescent="0.3">
      <c r="A7" s="2">
        <v>3</v>
      </c>
      <c r="B7" s="13"/>
      <c r="C7" s="12"/>
      <c r="D7" s="12"/>
      <c r="E7" s="12"/>
      <c r="F7" s="12"/>
      <c r="G7" s="22"/>
      <c r="H7" s="2">
        <v>3</v>
      </c>
      <c r="I7" s="13"/>
      <c r="J7" s="12"/>
      <c r="K7" s="12"/>
      <c r="L7" s="23"/>
      <c r="M7" s="12"/>
      <c r="N7" s="22"/>
      <c r="O7" s="2">
        <v>3</v>
      </c>
      <c r="P7" s="13"/>
      <c r="Q7" s="12">
        <f>SUM(Tableau573511[[#This Row],[QA]]-Tableau572410[[#This Row],[QA]]-Tableau5739[[#This Row],[QA]])</f>
        <v>0</v>
      </c>
      <c r="R7" s="12">
        <f>SUM(Tableau573511[[#This Row],[Parties]]-Tableau572410[[#This Row],[Parties]]-Tableau5739[[#This Row],[Parties]])</f>
        <v>0</v>
      </c>
      <c r="S7" s="23" t="e">
        <f t="shared" si="0"/>
        <v>#DIV/0!</v>
      </c>
      <c r="T7" s="12"/>
      <c r="U7" s="22"/>
      <c r="V7" s="2">
        <v>3</v>
      </c>
      <c r="W7" s="13"/>
      <c r="X7" s="41"/>
      <c r="Y7" s="41"/>
      <c r="Z7" s="41"/>
    </row>
    <row r="8" spans="1:26" ht="15.75" thickBot="1" x14ac:dyDescent="0.3">
      <c r="A8" s="12">
        <v>4</v>
      </c>
      <c r="B8" s="13"/>
      <c r="C8" s="12"/>
      <c r="D8" s="12"/>
      <c r="E8" s="12"/>
      <c r="F8" s="12"/>
      <c r="G8" s="12"/>
      <c r="H8" s="12">
        <v>4</v>
      </c>
      <c r="I8" s="13"/>
      <c r="J8" s="12"/>
      <c r="K8" s="12"/>
      <c r="L8" s="23"/>
      <c r="M8" s="21"/>
      <c r="N8" s="21"/>
      <c r="O8" s="12">
        <v>4</v>
      </c>
      <c r="P8" s="13"/>
      <c r="Q8" s="12">
        <f>SUM(Tableau573511[[#This Row],[QA]]-Tableau572410[[#This Row],[QA]]-Tableau5739[[#This Row],[QA]])</f>
        <v>0</v>
      </c>
      <c r="R8" s="12">
        <f>SUM(Tableau573511[[#This Row],[Parties]]-Tableau572410[[#This Row],[Parties]]-Tableau5739[[#This Row],[Parties]])</f>
        <v>0</v>
      </c>
      <c r="S8" s="23" t="e">
        <f t="shared" si="0"/>
        <v>#DIV/0!</v>
      </c>
      <c r="T8" s="21"/>
      <c r="U8" s="12"/>
      <c r="V8" s="12">
        <v>4</v>
      </c>
      <c r="W8" s="13"/>
      <c r="X8" s="41"/>
      <c r="Y8" s="41"/>
      <c r="Z8" s="41"/>
    </row>
    <row r="9" spans="1:26" ht="15.75" thickBot="1" x14ac:dyDescent="0.3">
      <c r="A9" s="2">
        <v>5</v>
      </c>
      <c r="B9" s="13"/>
      <c r="C9" s="12"/>
      <c r="D9" s="12"/>
      <c r="E9" s="12"/>
      <c r="F9" s="21"/>
      <c r="G9" s="22"/>
      <c r="H9" s="2">
        <v>5</v>
      </c>
      <c r="I9" s="13"/>
      <c r="J9" s="12"/>
      <c r="K9" s="12"/>
      <c r="L9" s="23"/>
      <c r="M9" s="12"/>
      <c r="N9" s="22"/>
      <c r="O9" s="2">
        <v>5</v>
      </c>
      <c r="P9" s="13"/>
      <c r="Q9" s="12">
        <f>SUM(Tableau573511[[#This Row],[QA]]-Tableau572410[[#This Row],[QA]]-Tableau5739[[#This Row],[QA]])</f>
        <v>0</v>
      </c>
      <c r="R9" s="12">
        <f>SUM(Tableau573511[[#This Row],[Parties]]-Tableau572410[[#This Row],[Parties]]-Tableau5739[[#This Row],[Parties]])</f>
        <v>0</v>
      </c>
      <c r="S9" s="23" t="e">
        <f t="shared" si="0"/>
        <v>#DIV/0!</v>
      </c>
      <c r="T9" s="12"/>
      <c r="U9" s="22"/>
      <c r="V9" s="2">
        <v>5</v>
      </c>
      <c r="W9" s="13"/>
      <c r="X9" s="41"/>
      <c r="Y9" s="41"/>
      <c r="Z9" s="41"/>
    </row>
    <row r="10" spans="1:26" ht="15.75" thickBot="1" x14ac:dyDescent="0.3">
      <c r="A10" s="12">
        <v>6</v>
      </c>
      <c r="B10" s="13"/>
      <c r="C10" s="12"/>
      <c r="D10" s="12"/>
      <c r="E10" s="12"/>
      <c r="F10" s="12"/>
      <c r="G10" s="12"/>
      <c r="H10" s="12">
        <v>6</v>
      </c>
      <c r="I10" s="13"/>
      <c r="J10" s="12"/>
      <c r="K10" s="12"/>
      <c r="L10" s="23"/>
      <c r="M10" s="12"/>
      <c r="N10" s="12"/>
      <c r="O10" s="12">
        <v>6</v>
      </c>
      <c r="P10" s="13"/>
      <c r="Q10" s="12">
        <f>SUM(Tableau573511[[#This Row],[QA]]-Tableau572410[[#This Row],[QA]]-Tableau5739[[#This Row],[QA]])</f>
        <v>0</v>
      </c>
      <c r="R10" s="12">
        <f>SUM(Tableau573511[[#This Row],[Parties]]-Tableau572410[[#This Row],[Parties]]-Tableau5739[[#This Row],[Parties]])</f>
        <v>0</v>
      </c>
      <c r="S10" s="23" t="e">
        <f t="shared" si="0"/>
        <v>#DIV/0!</v>
      </c>
      <c r="T10" s="12"/>
      <c r="U10" s="12"/>
      <c r="V10" s="12">
        <v>6</v>
      </c>
      <c r="W10" s="13"/>
      <c r="X10" s="41"/>
      <c r="Y10" s="41"/>
      <c r="Z10" s="41"/>
    </row>
    <row r="11" spans="1:26" ht="15.75" thickBot="1" x14ac:dyDescent="0.3">
      <c r="A11" s="2">
        <v>7</v>
      </c>
      <c r="B11" s="13"/>
      <c r="C11" s="12"/>
      <c r="D11" s="12"/>
      <c r="E11" s="12"/>
      <c r="F11" s="12"/>
      <c r="G11" s="22"/>
      <c r="H11" s="2">
        <v>7</v>
      </c>
      <c r="I11" s="13"/>
      <c r="J11" s="12"/>
      <c r="K11" s="12"/>
      <c r="L11" s="23"/>
      <c r="M11" s="12"/>
      <c r="N11" s="22"/>
      <c r="O11" s="2">
        <v>7</v>
      </c>
      <c r="P11" s="13"/>
      <c r="Q11" s="12">
        <f>SUM(Tableau573511[[#This Row],[QA]]-Tableau572410[[#This Row],[QA]]-Tableau5739[[#This Row],[QA]])</f>
        <v>0</v>
      </c>
      <c r="R11" s="12">
        <f>SUM(Tableau573511[[#This Row],[Parties]]-Tableau572410[[#This Row],[Parties]]-Tableau5739[[#This Row],[Parties]])</f>
        <v>0</v>
      </c>
      <c r="S11" s="23" t="e">
        <f t="shared" si="0"/>
        <v>#DIV/0!</v>
      </c>
      <c r="T11" s="12"/>
      <c r="U11" s="22"/>
      <c r="V11" s="2">
        <v>7</v>
      </c>
      <c r="W11" s="13"/>
      <c r="X11" s="41"/>
      <c r="Y11" s="41"/>
      <c r="Z11" s="41"/>
    </row>
    <row r="12" spans="1:26" ht="15.75" thickBot="1" x14ac:dyDescent="0.3">
      <c r="A12" s="12">
        <v>8</v>
      </c>
      <c r="B12" s="13"/>
      <c r="C12" s="12"/>
      <c r="D12" s="12"/>
      <c r="E12" s="12"/>
      <c r="F12" s="12"/>
      <c r="G12" s="12"/>
      <c r="H12" s="12">
        <v>8</v>
      </c>
      <c r="I12" s="13"/>
      <c r="J12" s="12"/>
      <c r="K12" s="12"/>
      <c r="L12" s="23"/>
      <c r="M12" s="12"/>
      <c r="N12" s="12"/>
      <c r="O12" s="12">
        <v>8</v>
      </c>
      <c r="P12" s="13"/>
      <c r="Q12" s="12">
        <f>SUM(Tableau573511[[#This Row],[QA]]-Tableau572410[[#This Row],[QA]]-Tableau5739[[#This Row],[QA]])</f>
        <v>0</v>
      </c>
      <c r="R12" s="12">
        <f>SUM(Tableau573511[[#This Row],[Parties]]-Tableau572410[[#This Row],[Parties]]-Tableau5739[[#This Row],[Parties]])</f>
        <v>0</v>
      </c>
      <c r="S12" s="23" t="e">
        <f t="shared" si="0"/>
        <v>#DIV/0!</v>
      </c>
      <c r="T12" s="12"/>
      <c r="U12" s="12"/>
      <c r="V12" s="12">
        <v>8</v>
      </c>
      <c r="W12" s="13"/>
      <c r="X12" s="41"/>
      <c r="Y12" s="41"/>
      <c r="Z12" s="41"/>
    </row>
    <row r="13" spans="1:26" ht="15.75" thickBot="1" x14ac:dyDescent="0.3">
      <c r="A13" s="2">
        <v>9</v>
      </c>
      <c r="B13" s="13"/>
      <c r="C13" s="12"/>
      <c r="D13" s="12"/>
      <c r="E13" s="12"/>
      <c r="F13" s="12"/>
      <c r="G13" s="22"/>
      <c r="H13" s="2">
        <v>9</v>
      </c>
      <c r="I13" s="13"/>
      <c r="J13" s="12"/>
      <c r="K13" s="12"/>
      <c r="L13" s="23"/>
      <c r="M13" s="12"/>
      <c r="N13" s="22"/>
      <c r="O13" s="2">
        <v>9</v>
      </c>
      <c r="P13" s="13"/>
      <c r="Q13" s="12">
        <f>SUM(Tableau573511[[#This Row],[QA]]-Tableau572410[[#This Row],[QA]]-Tableau5739[[#This Row],[QA]])</f>
        <v>0</v>
      </c>
      <c r="R13" s="12">
        <f>SUM(Tableau573511[[#This Row],[Parties]]-Tableau572410[[#This Row],[Parties]]-Tableau5739[[#This Row],[Parties]])</f>
        <v>0</v>
      </c>
      <c r="S13" s="23" t="e">
        <f t="shared" si="0"/>
        <v>#DIV/0!</v>
      </c>
      <c r="T13" s="12"/>
      <c r="U13" s="22"/>
      <c r="V13" s="2">
        <v>9</v>
      </c>
      <c r="W13" s="13"/>
      <c r="X13" s="41"/>
      <c r="Y13" s="41"/>
      <c r="Z13" s="41"/>
    </row>
    <row r="14" spans="1:26" ht="15.75" thickBot="1" x14ac:dyDescent="0.3">
      <c r="A14" s="12">
        <v>10</v>
      </c>
      <c r="B14" s="13"/>
      <c r="C14" s="12"/>
      <c r="D14" s="12"/>
      <c r="E14" s="12"/>
      <c r="F14" s="12"/>
      <c r="G14" s="12"/>
      <c r="H14" s="12">
        <v>10</v>
      </c>
      <c r="I14" s="13"/>
      <c r="J14" s="12"/>
      <c r="K14" s="12"/>
      <c r="L14" s="23"/>
      <c r="M14" s="12"/>
      <c r="N14" s="12"/>
      <c r="O14" s="12">
        <v>10</v>
      </c>
      <c r="P14" s="13"/>
      <c r="Q14" s="12">
        <f>SUM(Tableau573511[[#This Row],[QA]]-Tableau572410[[#This Row],[QA]]-Tableau5739[[#This Row],[QA]])</f>
        <v>0</v>
      </c>
      <c r="R14" s="12">
        <f>SUM(Tableau573511[[#This Row],[Parties]]-Tableau572410[[#This Row],[Parties]]-Tableau5739[[#This Row],[Parties]])</f>
        <v>0</v>
      </c>
      <c r="S14" s="23" t="e">
        <f t="shared" si="0"/>
        <v>#DIV/0!</v>
      </c>
      <c r="T14" s="12"/>
      <c r="U14" s="12"/>
      <c r="V14" s="12">
        <v>10</v>
      </c>
      <c r="W14" s="13"/>
      <c r="X14" s="41"/>
      <c r="Y14" s="41"/>
      <c r="Z14" s="41"/>
    </row>
    <row r="15" spans="1:26" ht="15.75" thickBot="1" x14ac:dyDescent="0.3">
      <c r="A15" s="2">
        <v>11</v>
      </c>
      <c r="B15" s="13"/>
      <c r="C15" s="12"/>
      <c r="D15" s="12"/>
      <c r="E15" s="12"/>
      <c r="F15" s="12"/>
      <c r="G15" s="22"/>
      <c r="H15" s="2">
        <v>11</v>
      </c>
      <c r="I15" s="13"/>
      <c r="J15" s="12"/>
      <c r="K15" s="12"/>
      <c r="L15" s="23"/>
      <c r="M15" s="12"/>
      <c r="N15" s="22"/>
      <c r="O15" s="2">
        <v>11</v>
      </c>
      <c r="P15" s="13"/>
      <c r="Q15" s="12">
        <f>SUM(Tableau573511[[#This Row],[QA]]-Tableau572410[[#This Row],[QA]]-Tableau5739[[#This Row],[QA]])</f>
        <v>0</v>
      </c>
      <c r="R15" s="12">
        <f>SUM(Tableau573511[[#This Row],[Parties]]-Tableau572410[[#This Row],[Parties]]-Tableau5739[[#This Row],[Parties]])</f>
        <v>0</v>
      </c>
      <c r="S15" s="23" t="e">
        <f t="shared" si="0"/>
        <v>#DIV/0!</v>
      </c>
      <c r="T15" s="12"/>
      <c r="U15" s="22"/>
      <c r="V15" s="2">
        <v>11</v>
      </c>
      <c r="W15" s="13"/>
      <c r="X15" s="41"/>
      <c r="Y15" s="41"/>
      <c r="Z15" s="41"/>
    </row>
    <row r="16" spans="1:26" ht="15.75" thickBot="1" x14ac:dyDescent="0.3">
      <c r="A16" s="12">
        <v>12</v>
      </c>
      <c r="B16" s="13"/>
      <c r="C16" s="12"/>
      <c r="D16" s="12"/>
      <c r="E16" s="12"/>
      <c r="F16" s="12"/>
      <c r="G16" s="12"/>
      <c r="H16" s="12">
        <v>12</v>
      </c>
      <c r="I16" s="13"/>
      <c r="J16" s="12"/>
      <c r="K16" s="12"/>
      <c r="L16" s="23"/>
      <c r="M16" s="12"/>
      <c r="N16" s="12"/>
      <c r="O16" s="12">
        <v>12</v>
      </c>
      <c r="P16" s="13"/>
      <c r="Q16" s="12">
        <f>SUM(Tableau573511[[#This Row],[QA]]-Tableau572410[[#This Row],[QA]]-Tableau5739[[#This Row],[QA]])</f>
        <v>0</v>
      </c>
      <c r="R16" s="12">
        <f>SUM(Tableau573511[[#This Row],[Parties]]-Tableau572410[[#This Row],[Parties]]-Tableau5739[[#This Row],[Parties]])</f>
        <v>0</v>
      </c>
      <c r="S16" s="23" t="e">
        <f t="shared" si="0"/>
        <v>#DIV/0!</v>
      </c>
      <c r="T16" s="12"/>
      <c r="U16" s="12"/>
      <c r="V16" s="12">
        <v>12</v>
      </c>
      <c r="W16" s="13"/>
      <c r="X16" s="41"/>
      <c r="Y16" s="41"/>
      <c r="Z16" s="41"/>
    </row>
    <row r="17" spans="1:26" ht="15.75" thickBot="1" x14ac:dyDescent="0.3">
      <c r="A17" s="2">
        <v>13</v>
      </c>
      <c r="B17" s="13"/>
      <c r="C17" s="12"/>
      <c r="D17" s="12"/>
      <c r="E17" s="12"/>
      <c r="F17" s="12"/>
      <c r="G17" s="22"/>
      <c r="H17" s="2">
        <v>13</v>
      </c>
      <c r="I17" s="13"/>
      <c r="J17" s="12"/>
      <c r="K17" s="12"/>
      <c r="L17" s="23"/>
      <c r="M17" s="21"/>
      <c r="N17" s="27"/>
      <c r="O17" s="2">
        <v>13</v>
      </c>
      <c r="P17" s="13"/>
      <c r="Q17" s="12">
        <f>SUM(Tableau573511[[#This Row],[QA]]-Tableau572410[[#This Row],[QA]]-Tableau5739[[#This Row],[QA]])</f>
        <v>0</v>
      </c>
      <c r="R17" s="12">
        <f>SUM(Tableau573511[[#This Row],[Parties]]-Tableau572410[[#This Row],[Parties]]-Tableau5739[[#This Row],[Parties]])</f>
        <v>0</v>
      </c>
      <c r="S17" s="23" t="e">
        <f t="shared" si="0"/>
        <v>#DIV/0!</v>
      </c>
      <c r="T17" s="21"/>
      <c r="U17" s="22"/>
      <c r="V17" s="2">
        <v>13</v>
      </c>
      <c r="W17" s="13"/>
      <c r="X17" s="41"/>
      <c r="Y17" s="41"/>
      <c r="Z17" s="41"/>
    </row>
    <row r="18" spans="1:26" ht="15.75" thickBot="1" x14ac:dyDescent="0.3">
      <c r="A18" s="12">
        <v>14</v>
      </c>
      <c r="B18" s="13"/>
      <c r="C18" s="12"/>
      <c r="D18" s="12"/>
      <c r="E18" s="12"/>
      <c r="F18" s="12"/>
      <c r="G18" s="12"/>
      <c r="H18" s="12">
        <v>14</v>
      </c>
      <c r="I18" s="13"/>
      <c r="J18" s="12"/>
      <c r="K18" s="12"/>
      <c r="L18" s="23"/>
      <c r="M18" s="32"/>
      <c r="N18" s="32"/>
      <c r="O18" s="12">
        <v>14</v>
      </c>
      <c r="P18" s="13"/>
      <c r="Q18" s="12">
        <f>SUM(Tableau573511[[#This Row],[QA]]-Tableau572410[[#This Row],[QA]]-Tableau5739[[#This Row],[QA]])</f>
        <v>0</v>
      </c>
      <c r="R18" s="12">
        <f>SUM(Tableau573511[[#This Row],[Parties]]-Tableau572410[[#This Row],[Parties]]-Tableau5739[[#This Row],[Parties]])</f>
        <v>0</v>
      </c>
      <c r="S18" s="23" t="e">
        <f t="shared" si="0"/>
        <v>#DIV/0!</v>
      </c>
      <c r="T18" s="32"/>
      <c r="U18" s="12"/>
      <c r="V18" s="12">
        <v>14</v>
      </c>
      <c r="W18" s="13"/>
      <c r="X18" s="41"/>
      <c r="Y18" s="41"/>
      <c r="Z18" s="41"/>
    </row>
    <row r="19" spans="1:26" ht="15.75" thickBot="1" x14ac:dyDescent="0.3">
      <c r="A19" s="2">
        <v>15</v>
      </c>
      <c r="B19" s="13"/>
      <c r="C19" s="12"/>
      <c r="D19" s="12"/>
      <c r="E19" s="12"/>
      <c r="F19" s="32"/>
      <c r="G19" s="22"/>
      <c r="H19" s="2">
        <v>15</v>
      </c>
      <c r="I19" s="13"/>
      <c r="J19" s="12"/>
      <c r="K19" s="12"/>
      <c r="L19" s="23"/>
      <c r="M19" s="12"/>
      <c r="N19" s="22"/>
      <c r="O19" s="2">
        <v>15</v>
      </c>
      <c r="P19" s="13"/>
      <c r="Q19" s="12">
        <f>SUM(Tableau573511[[#This Row],[QA]]-Tableau572410[[#This Row],[QA]]-Tableau5739[[#This Row],[QA]])</f>
        <v>0</v>
      </c>
      <c r="R19" s="12">
        <f>SUM(Tableau573511[[#This Row],[Parties]]-Tableau572410[[#This Row],[Parties]]-Tableau5739[[#This Row],[Parties]])</f>
        <v>0</v>
      </c>
      <c r="S19" s="23" t="e">
        <f t="shared" si="0"/>
        <v>#DIV/0!</v>
      </c>
      <c r="T19" s="12"/>
      <c r="U19" s="22"/>
      <c r="V19" s="2">
        <v>15</v>
      </c>
      <c r="W19" s="13"/>
      <c r="X19" s="41"/>
      <c r="Y19" s="41"/>
      <c r="Z19" s="41"/>
    </row>
    <row r="20" spans="1:26" ht="15.75" thickBot="1" x14ac:dyDescent="0.3">
      <c r="A20" s="12">
        <v>16</v>
      </c>
      <c r="B20" s="13"/>
      <c r="C20" s="12"/>
      <c r="D20" s="12"/>
      <c r="E20" s="12"/>
      <c r="F20" s="12"/>
      <c r="G20" s="12"/>
      <c r="H20" s="12">
        <v>16</v>
      </c>
      <c r="I20" s="13"/>
      <c r="J20" s="12"/>
      <c r="K20" s="12"/>
      <c r="L20" s="23"/>
      <c r="M20" s="12"/>
      <c r="N20" s="12"/>
      <c r="O20" s="12">
        <v>16</v>
      </c>
      <c r="P20" s="13"/>
      <c r="Q20" s="12">
        <f>SUM(Tableau573511[[#This Row],[QA]]-Tableau572410[[#This Row],[QA]]-Tableau5739[[#This Row],[QA]])</f>
        <v>0</v>
      </c>
      <c r="R20" s="12">
        <f>SUM(Tableau573511[[#This Row],[Parties]]-Tableau572410[[#This Row],[Parties]]-Tableau5739[[#This Row],[Parties]])</f>
        <v>0</v>
      </c>
      <c r="S20" s="23" t="e">
        <f t="shared" si="0"/>
        <v>#DIV/0!</v>
      </c>
      <c r="T20" s="12"/>
      <c r="U20" s="12"/>
      <c r="V20" s="12">
        <v>16</v>
      </c>
      <c r="W20" s="13"/>
      <c r="X20" s="41"/>
      <c r="Y20" s="41"/>
      <c r="Z20" s="41"/>
    </row>
    <row r="21" spans="1:26" ht="15.75" thickBot="1" x14ac:dyDescent="0.3">
      <c r="A21" s="2">
        <v>17</v>
      </c>
      <c r="B21" s="13"/>
      <c r="C21" s="12"/>
      <c r="D21" s="12"/>
      <c r="E21" s="12"/>
      <c r="F21" s="12"/>
      <c r="G21" s="22"/>
      <c r="H21" s="2">
        <v>17</v>
      </c>
      <c r="I21" s="13"/>
      <c r="J21" s="12"/>
      <c r="K21" s="12"/>
      <c r="L21" s="23"/>
      <c r="M21" s="32"/>
      <c r="N21" s="33"/>
      <c r="O21" s="2">
        <v>17</v>
      </c>
      <c r="P21" s="13"/>
      <c r="Q21" s="12">
        <f>SUM(Tableau573511[[#This Row],[QA]]-Tableau572410[[#This Row],[QA]]-Tableau5739[[#This Row],[QA]])</f>
        <v>0</v>
      </c>
      <c r="R21" s="12">
        <f>SUM(Tableau573511[[#This Row],[Parties]]-Tableau572410[[#This Row],[Parties]]-Tableau5739[[#This Row],[Parties]])</f>
        <v>0</v>
      </c>
      <c r="S21" s="23" t="e">
        <f t="shared" si="0"/>
        <v>#DIV/0!</v>
      </c>
      <c r="T21" s="32"/>
      <c r="U21" s="22"/>
      <c r="V21" s="2">
        <v>17</v>
      </c>
      <c r="W21" s="13"/>
      <c r="X21" s="41"/>
      <c r="Y21" s="41"/>
      <c r="Z21" s="41"/>
    </row>
    <row r="22" spans="1:26" ht="15.75" thickBot="1" x14ac:dyDescent="0.3">
      <c r="A22" s="12">
        <v>18</v>
      </c>
      <c r="B22" s="13"/>
      <c r="C22" s="12"/>
      <c r="D22" s="12"/>
      <c r="E22" s="12"/>
      <c r="F22" s="32"/>
      <c r="G22" s="12"/>
      <c r="H22" s="12">
        <v>18</v>
      </c>
      <c r="I22" s="13"/>
      <c r="J22" s="12"/>
      <c r="K22" s="12"/>
      <c r="L22" s="23"/>
      <c r="M22" s="12"/>
      <c r="N22" s="12"/>
      <c r="O22" s="12">
        <v>18</v>
      </c>
      <c r="P22" s="13"/>
      <c r="Q22" s="12">
        <f>SUM(Tableau573511[[#This Row],[QA]]-Tableau572410[[#This Row],[QA]]-Tableau5739[[#This Row],[QA]])</f>
        <v>0</v>
      </c>
      <c r="R22" s="12">
        <f>SUM(Tableau573511[[#This Row],[Parties]]-Tableau572410[[#This Row],[Parties]]-Tableau5739[[#This Row],[Parties]])</f>
        <v>0</v>
      </c>
      <c r="S22" s="23" t="e">
        <f t="shared" si="0"/>
        <v>#DIV/0!</v>
      </c>
      <c r="T22" s="12"/>
      <c r="U22" s="12"/>
      <c r="V22" s="12">
        <v>18</v>
      </c>
      <c r="W22" s="13"/>
      <c r="X22" s="41"/>
      <c r="Y22" s="41"/>
      <c r="Z22" s="41"/>
    </row>
    <row r="23" spans="1:26" ht="15.75" thickBot="1" x14ac:dyDescent="0.3">
      <c r="A23" s="2">
        <v>19</v>
      </c>
      <c r="B23" s="13"/>
      <c r="C23" s="12"/>
      <c r="D23" s="12"/>
      <c r="E23" s="12"/>
      <c r="F23" s="12"/>
      <c r="G23" s="27"/>
      <c r="H23" s="2">
        <v>19</v>
      </c>
      <c r="I23" s="13"/>
      <c r="J23" s="12"/>
      <c r="K23" s="12"/>
      <c r="L23" s="23"/>
      <c r="M23" s="12"/>
      <c r="N23" s="22"/>
      <c r="O23" s="2">
        <v>19</v>
      </c>
      <c r="P23" s="13"/>
      <c r="Q23" s="12">
        <f>SUM(Tableau573511[[#This Row],[QA]]-Tableau572410[[#This Row],[QA]]-Tableau5739[[#This Row],[QA]])</f>
        <v>0</v>
      </c>
      <c r="R23" s="12">
        <f>SUM(Tableau573511[[#This Row],[Parties]]-Tableau572410[[#This Row],[Parties]]-Tableau5739[[#This Row],[Parties]])</f>
        <v>0</v>
      </c>
      <c r="S23" s="23" t="e">
        <f t="shared" si="0"/>
        <v>#DIV/0!</v>
      </c>
      <c r="T23" s="12"/>
      <c r="U23" s="22"/>
      <c r="V23" s="2">
        <v>19</v>
      </c>
      <c r="W23" s="13"/>
      <c r="X23" s="41"/>
      <c r="Y23" s="41"/>
      <c r="Z23" s="41"/>
    </row>
    <row r="24" spans="1:26" ht="15.75" thickBot="1" x14ac:dyDescent="0.3">
      <c r="A24" s="12">
        <v>20</v>
      </c>
      <c r="B24" s="13"/>
      <c r="C24" s="12"/>
      <c r="D24" s="12"/>
      <c r="E24" s="12"/>
      <c r="F24" s="12"/>
      <c r="G24" s="12"/>
      <c r="H24" s="12">
        <v>20</v>
      </c>
      <c r="I24" s="13"/>
      <c r="J24" s="12"/>
      <c r="K24" s="12"/>
      <c r="L24" s="23"/>
      <c r="M24" s="12"/>
      <c r="N24" s="12"/>
      <c r="O24" s="12">
        <v>20</v>
      </c>
      <c r="P24" s="13"/>
      <c r="Q24" s="12">
        <f>SUM(Tableau573511[[#This Row],[QA]]-Tableau572410[[#This Row],[QA]]-Tableau5739[[#This Row],[QA]])</f>
        <v>0</v>
      </c>
      <c r="R24" s="12">
        <f>SUM(Tableau573511[[#This Row],[Parties]]-Tableau572410[[#This Row],[Parties]]-Tableau5739[[#This Row],[Parties]])</f>
        <v>0</v>
      </c>
      <c r="S24" s="23" t="e">
        <f t="shared" si="0"/>
        <v>#DIV/0!</v>
      </c>
      <c r="T24" s="12"/>
      <c r="U24" s="12"/>
      <c r="V24" s="12">
        <v>20</v>
      </c>
      <c r="W24" s="13"/>
      <c r="X24" s="41"/>
      <c r="Y24" s="41"/>
      <c r="Z24" s="41"/>
    </row>
    <row r="25" spans="1:26" ht="15.75" thickBot="1" x14ac:dyDescent="0.3">
      <c r="A25" s="2">
        <v>21</v>
      </c>
      <c r="B25" s="13"/>
      <c r="C25" s="12"/>
      <c r="D25" s="12"/>
      <c r="E25" s="12"/>
      <c r="F25" s="12"/>
      <c r="G25" s="22"/>
      <c r="H25" s="2">
        <v>21</v>
      </c>
      <c r="I25" s="13"/>
      <c r="J25" s="12"/>
      <c r="K25" s="12"/>
      <c r="L25" s="23"/>
      <c r="M25" s="12"/>
      <c r="N25" s="22"/>
      <c r="O25" s="2">
        <v>21</v>
      </c>
      <c r="P25" s="13"/>
      <c r="Q25" s="12">
        <f>SUM(Tableau573511[[#This Row],[QA]]-Tableau572410[[#This Row],[QA]]-Tableau5739[[#This Row],[QA]])</f>
        <v>0</v>
      </c>
      <c r="R25" s="12">
        <f>SUM(Tableau573511[[#This Row],[Parties]]-Tableau572410[[#This Row],[Parties]]-Tableau5739[[#This Row],[Parties]])</f>
        <v>0</v>
      </c>
      <c r="S25" s="23" t="e">
        <f t="shared" si="0"/>
        <v>#DIV/0!</v>
      </c>
      <c r="T25" s="12"/>
      <c r="U25" s="22"/>
      <c r="V25" s="2">
        <v>21</v>
      </c>
      <c r="W25" s="13"/>
      <c r="X25" s="41"/>
      <c r="Y25" s="41"/>
      <c r="Z25" s="41"/>
    </row>
    <row r="26" spans="1:26" ht="15.75" thickBot="1" x14ac:dyDescent="0.3">
      <c r="A26" s="12">
        <v>22</v>
      </c>
      <c r="B26" s="13"/>
      <c r="C26" s="12"/>
      <c r="D26" s="12"/>
      <c r="E26" s="12"/>
      <c r="F26" s="12"/>
      <c r="G26" s="12"/>
      <c r="H26" s="12">
        <v>22</v>
      </c>
      <c r="I26" s="13"/>
      <c r="J26" s="12"/>
      <c r="K26" s="12"/>
      <c r="L26" s="23"/>
      <c r="M26" s="12"/>
      <c r="N26" s="12"/>
      <c r="O26" s="12">
        <v>22</v>
      </c>
      <c r="P26" s="13"/>
      <c r="Q26" s="12">
        <f>SUM(Tableau573511[[#This Row],[QA]]-Tableau572410[[#This Row],[QA]]-Tableau5739[[#This Row],[QA]])</f>
        <v>0</v>
      </c>
      <c r="R26" s="12">
        <f>SUM(Tableau573511[[#This Row],[Parties]]-Tableau572410[[#This Row],[Parties]]-Tableau5739[[#This Row],[Parties]])</f>
        <v>0</v>
      </c>
      <c r="S26" s="23" t="e">
        <f t="shared" si="0"/>
        <v>#DIV/0!</v>
      </c>
      <c r="T26" s="12"/>
      <c r="U26" s="12"/>
      <c r="V26" s="12">
        <v>22</v>
      </c>
      <c r="W26" s="13"/>
      <c r="X26" s="41"/>
      <c r="Y26" s="41"/>
      <c r="Z26" s="41"/>
    </row>
    <row r="27" spans="1:26" ht="15.75" thickBot="1" x14ac:dyDescent="0.3">
      <c r="A27" s="2">
        <v>23</v>
      </c>
      <c r="B27" s="13"/>
      <c r="C27" s="12"/>
      <c r="D27" s="12"/>
      <c r="E27" s="12"/>
      <c r="F27" s="12"/>
      <c r="G27" s="22"/>
      <c r="H27" s="2">
        <v>23</v>
      </c>
      <c r="I27" s="13"/>
      <c r="J27" s="12"/>
      <c r="K27" s="12"/>
      <c r="L27" s="23"/>
      <c r="M27" s="12"/>
      <c r="N27" s="22"/>
      <c r="O27" s="2">
        <v>23</v>
      </c>
      <c r="P27" s="13"/>
      <c r="Q27" s="12">
        <f>SUM(Tableau573511[[#This Row],[QA]]-Tableau572410[[#This Row],[QA]]-Tableau5739[[#This Row],[QA]])</f>
        <v>0</v>
      </c>
      <c r="R27" s="12">
        <f>SUM(Tableau573511[[#This Row],[Parties]]-Tableau572410[[#This Row],[Parties]]-Tableau5739[[#This Row],[Parties]])</f>
        <v>0</v>
      </c>
      <c r="S27" s="23" t="e">
        <f t="shared" si="0"/>
        <v>#DIV/0!</v>
      </c>
      <c r="T27" s="12"/>
      <c r="U27" s="22"/>
      <c r="V27" s="2">
        <v>23</v>
      </c>
      <c r="W27" s="13"/>
      <c r="X27" s="41"/>
      <c r="Y27" s="41"/>
      <c r="Z27" s="41"/>
    </row>
    <row r="28" spans="1:26" ht="15.75" thickBot="1" x14ac:dyDescent="0.3">
      <c r="A28" s="12">
        <v>24</v>
      </c>
      <c r="B28" s="13"/>
      <c r="C28" s="12"/>
      <c r="D28" s="12"/>
      <c r="E28" s="12"/>
      <c r="F28" s="12"/>
      <c r="G28" s="12"/>
      <c r="H28" s="12">
        <v>24</v>
      </c>
      <c r="I28" s="13"/>
      <c r="J28" s="12"/>
      <c r="K28" s="12"/>
      <c r="L28" s="23"/>
      <c r="M28" s="12"/>
      <c r="N28" s="12"/>
      <c r="O28" s="12">
        <v>24</v>
      </c>
      <c r="P28" s="13"/>
      <c r="Q28" s="12">
        <f>SUM(Tableau573511[[#This Row],[QA]]-Tableau572410[[#This Row],[QA]]-Tableau5739[[#This Row],[QA]])</f>
        <v>0</v>
      </c>
      <c r="R28" s="12">
        <f>SUM(Tableau573511[[#This Row],[Parties]]-Tableau572410[[#This Row],[Parties]]-Tableau5739[[#This Row],[Parties]])</f>
        <v>0</v>
      </c>
      <c r="S28" s="23" t="e">
        <f t="shared" si="0"/>
        <v>#DIV/0!</v>
      </c>
      <c r="T28" s="12"/>
      <c r="U28" s="12"/>
      <c r="V28" s="12">
        <v>24</v>
      </c>
      <c r="W28" s="13"/>
      <c r="X28" s="41"/>
      <c r="Y28" s="41"/>
      <c r="Z28" s="41"/>
    </row>
    <row r="29" spans="1:26" ht="15.75" thickBot="1" x14ac:dyDescent="0.3">
      <c r="A29" s="2">
        <v>25</v>
      </c>
      <c r="B29" s="13"/>
      <c r="C29" s="12"/>
      <c r="D29" s="12"/>
      <c r="E29" s="12"/>
      <c r="F29" s="12"/>
      <c r="G29" s="27"/>
      <c r="H29" s="2">
        <v>25</v>
      </c>
      <c r="I29" s="13"/>
      <c r="J29" s="12"/>
      <c r="K29" s="12"/>
      <c r="L29" s="23"/>
      <c r="M29" s="12"/>
      <c r="N29" s="22"/>
      <c r="O29" s="2">
        <v>25</v>
      </c>
      <c r="P29" s="13"/>
      <c r="Q29" s="12">
        <f>SUM(Tableau573511[[#This Row],[QA]]-Tableau572410[[#This Row],[QA]]-Tableau5739[[#This Row],[QA]])</f>
        <v>0</v>
      </c>
      <c r="R29" s="12">
        <f>SUM(Tableau573511[[#This Row],[Parties]]-Tableau572410[[#This Row],[Parties]]-Tableau5739[[#This Row],[Parties]])</f>
        <v>0</v>
      </c>
      <c r="S29" s="23" t="e">
        <f t="shared" si="0"/>
        <v>#DIV/0!</v>
      </c>
      <c r="T29" s="12"/>
      <c r="U29" s="22"/>
      <c r="V29" s="2">
        <v>25</v>
      </c>
      <c r="W29" s="13"/>
      <c r="X29" s="41"/>
      <c r="Y29" s="41"/>
      <c r="Z29" s="41"/>
    </row>
    <row r="30" spans="1:26" ht="15.75" thickBot="1" x14ac:dyDescent="0.3">
      <c r="A30" s="12">
        <v>26</v>
      </c>
      <c r="B30" s="13"/>
      <c r="C30" s="12"/>
      <c r="D30" s="12"/>
      <c r="E30" s="12"/>
      <c r="F30" s="12"/>
      <c r="G30" s="12"/>
      <c r="H30" s="12">
        <v>26</v>
      </c>
      <c r="I30" s="13"/>
      <c r="J30" s="12"/>
      <c r="K30" s="12"/>
      <c r="L30" s="23"/>
      <c r="M30" s="12"/>
      <c r="N30" s="12"/>
      <c r="O30" s="12">
        <v>26</v>
      </c>
      <c r="P30" s="13"/>
      <c r="Q30" s="12">
        <f>SUM(Tableau573511[[#This Row],[QA]]-Tableau572410[[#This Row],[QA]]-Tableau5739[[#This Row],[QA]])</f>
        <v>0</v>
      </c>
      <c r="R30" s="12">
        <f>SUM(Tableau573511[[#This Row],[Parties]]-Tableau572410[[#This Row],[Parties]]-Tableau5739[[#This Row],[Parties]])</f>
        <v>0</v>
      </c>
      <c r="S30" s="23" t="e">
        <f t="shared" si="0"/>
        <v>#DIV/0!</v>
      </c>
      <c r="T30" s="12"/>
      <c r="U30" s="12"/>
      <c r="V30" s="12">
        <v>26</v>
      </c>
      <c r="W30" s="13"/>
      <c r="X30" s="41"/>
      <c r="Y30" s="41"/>
      <c r="Z30" s="41"/>
    </row>
    <row r="31" spans="1:26" ht="15.75" thickBot="1" x14ac:dyDescent="0.3">
      <c r="A31" s="2">
        <v>27</v>
      </c>
      <c r="B31" s="13"/>
      <c r="C31" s="12"/>
      <c r="D31" s="12"/>
      <c r="E31" s="12"/>
      <c r="F31" s="12"/>
      <c r="G31" s="22"/>
      <c r="H31" s="2">
        <v>27</v>
      </c>
      <c r="I31" s="13"/>
      <c r="J31" s="12"/>
      <c r="K31" s="12"/>
      <c r="L31" s="23"/>
      <c r="M31" s="12"/>
      <c r="N31" s="22"/>
      <c r="O31" s="2">
        <v>27</v>
      </c>
      <c r="P31" s="13"/>
      <c r="Q31" s="12">
        <f>SUM(Tableau573511[[#This Row],[QA]]-Tableau572410[[#This Row],[QA]]-Tableau5739[[#This Row],[QA]])</f>
        <v>0</v>
      </c>
      <c r="R31" s="12">
        <f>SUM(Tableau573511[[#This Row],[Parties]]-Tableau572410[[#This Row],[Parties]]-Tableau5739[[#This Row],[Parties]])</f>
        <v>0</v>
      </c>
      <c r="S31" s="23" t="e">
        <f t="shared" si="0"/>
        <v>#DIV/0!</v>
      </c>
      <c r="T31" s="12"/>
      <c r="U31" s="22"/>
      <c r="V31" s="2">
        <v>27</v>
      </c>
      <c r="W31" s="13"/>
      <c r="X31" s="41"/>
      <c r="Y31" s="41"/>
      <c r="Z31" s="41"/>
    </row>
    <row r="32" spans="1:26" ht="15.75" thickBot="1" x14ac:dyDescent="0.3">
      <c r="A32" s="12">
        <v>28</v>
      </c>
      <c r="B32" s="13"/>
      <c r="C32" s="12"/>
      <c r="D32" s="12"/>
      <c r="E32" s="12"/>
      <c r="F32" s="12"/>
      <c r="G32" s="12"/>
      <c r="H32" s="12">
        <v>28</v>
      </c>
      <c r="I32" s="13"/>
      <c r="J32" s="12"/>
      <c r="K32" s="12"/>
      <c r="L32" s="23"/>
      <c r="M32" s="12"/>
      <c r="N32" s="12"/>
      <c r="O32" s="12">
        <v>28</v>
      </c>
      <c r="P32" s="13"/>
      <c r="Q32" s="12">
        <f>SUM(Tableau573511[[#This Row],[QA]]-Tableau572410[[#This Row],[QA]]-Tableau5739[[#This Row],[QA]])</f>
        <v>0</v>
      </c>
      <c r="R32" s="12">
        <f>SUM(Tableau573511[[#This Row],[Parties]]-Tableau572410[[#This Row],[Parties]]-Tableau5739[[#This Row],[Parties]])</f>
        <v>0</v>
      </c>
      <c r="S32" s="23" t="e">
        <f t="shared" si="0"/>
        <v>#DIV/0!</v>
      </c>
      <c r="T32" s="12"/>
      <c r="U32" s="12"/>
      <c r="V32" s="12">
        <v>28</v>
      </c>
      <c r="W32" s="13"/>
      <c r="X32" s="41"/>
      <c r="Y32" s="41"/>
      <c r="Z32" s="41"/>
    </row>
    <row r="33" spans="1:26" ht="15.75" thickBot="1" x14ac:dyDescent="0.3">
      <c r="A33" s="2">
        <v>29</v>
      </c>
      <c r="B33" s="13"/>
      <c r="C33" s="12"/>
      <c r="D33" s="12"/>
      <c r="E33" s="12"/>
      <c r="F33" s="12"/>
      <c r="G33" s="22"/>
      <c r="H33" s="2">
        <v>29</v>
      </c>
      <c r="I33" s="13"/>
      <c r="J33" s="12"/>
      <c r="K33" s="12"/>
      <c r="L33" s="23"/>
      <c r="M33" s="32"/>
      <c r="N33" s="33"/>
      <c r="O33" s="2">
        <v>29</v>
      </c>
      <c r="P33" s="13"/>
      <c r="Q33" s="12">
        <f>SUM(Tableau573511[[#This Row],[QA]]-Tableau572410[[#This Row],[QA]]-Tableau5739[[#This Row],[QA]])</f>
        <v>0</v>
      </c>
      <c r="R33" s="12">
        <f>SUM(Tableau573511[[#This Row],[Parties]]-Tableau572410[[#This Row],[Parties]]-Tableau5739[[#This Row],[Parties]])</f>
        <v>0</v>
      </c>
      <c r="S33" s="23" t="e">
        <f t="shared" si="0"/>
        <v>#DIV/0!</v>
      </c>
      <c r="T33" s="32"/>
      <c r="U33" s="22"/>
      <c r="V33" s="2">
        <v>29</v>
      </c>
      <c r="W33" s="13"/>
      <c r="X33" s="41"/>
      <c r="Y33" s="41"/>
      <c r="Z33" s="41"/>
    </row>
    <row r="34" spans="1:26" ht="15.75" thickBot="1" x14ac:dyDescent="0.3">
      <c r="A34" s="12">
        <v>30</v>
      </c>
      <c r="B34" s="13"/>
      <c r="C34" s="12"/>
      <c r="D34" s="12"/>
      <c r="E34" s="12"/>
      <c r="F34" s="32"/>
      <c r="G34" s="21"/>
      <c r="H34" s="12">
        <v>30</v>
      </c>
      <c r="I34" s="13"/>
      <c r="J34" s="12"/>
      <c r="K34" s="12"/>
      <c r="L34" s="23"/>
      <c r="M34" s="12"/>
      <c r="N34" s="12"/>
      <c r="O34" s="12">
        <v>30</v>
      </c>
      <c r="P34" s="13"/>
      <c r="Q34" s="12">
        <f>SUM(Tableau573511[[#This Row],[QA]]-Tableau572410[[#This Row],[QA]]-Tableau5739[[#This Row],[QA]])</f>
        <v>0</v>
      </c>
      <c r="R34" s="12">
        <f>SUM(Tableau573511[[#This Row],[Parties]]-Tableau572410[[#This Row],[Parties]]-Tableau5739[[#This Row],[Parties]])</f>
        <v>0</v>
      </c>
      <c r="S34" s="23" t="e">
        <f t="shared" si="0"/>
        <v>#DIV/0!</v>
      </c>
      <c r="T34" s="12"/>
      <c r="U34" s="12"/>
      <c r="V34" s="12">
        <v>30</v>
      </c>
      <c r="W34" s="13"/>
      <c r="X34" s="41"/>
      <c r="Y34" s="41"/>
      <c r="Z34" s="41"/>
    </row>
    <row r="35" spans="1:26" ht="15.75" thickBot="1" x14ac:dyDescent="0.3">
      <c r="A35" s="2">
        <v>31</v>
      </c>
      <c r="B35" s="13"/>
      <c r="C35" s="12"/>
      <c r="D35" s="12"/>
      <c r="E35" s="12"/>
      <c r="F35" s="12"/>
      <c r="G35" s="22"/>
      <c r="H35" s="2">
        <v>31</v>
      </c>
      <c r="I35" s="13"/>
      <c r="J35" s="12"/>
      <c r="K35" s="12"/>
      <c r="L35" s="23"/>
      <c r="M35" s="12"/>
      <c r="N35" s="33"/>
      <c r="O35" s="2">
        <v>31</v>
      </c>
      <c r="P35" s="13"/>
      <c r="Q35" s="12">
        <f>SUM(Tableau573511[[#This Row],[QA]]-Tableau572410[[#This Row],[QA]]-Tableau5739[[#This Row],[QA]])</f>
        <v>0</v>
      </c>
      <c r="R35" s="12">
        <f>SUM(Tableau573511[[#This Row],[Parties]]-Tableau572410[[#This Row],[Parties]]-Tableau5739[[#This Row],[Parties]])</f>
        <v>0</v>
      </c>
      <c r="S35" s="23" t="e">
        <f t="shared" si="0"/>
        <v>#DIV/0!</v>
      </c>
      <c r="T35" s="32"/>
      <c r="U35" s="22"/>
      <c r="V35" s="2">
        <v>31</v>
      </c>
      <c r="W35" s="13"/>
      <c r="X35" s="41"/>
      <c r="Y35" s="41"/>
      <c r="Z35" s="41"/>
    </row>
    <row r="36" spans="1:26" ht="15.75" thickBot="1" x14ac:dyDescent="0.3">
      <c r="A36" s="12">
        <v>32</v>
      </c>
      <c r="B36" s="13"/>
      <c r="C36" s="12"/>
      <c r="D36" s="12"/>
      <c r="E36" s="12"/>
      <c r="F36" s="12"/>
      <c r="G36" s="22"/>
      <c r="H36" s="12">
        <v>32</v>
      </c>
      <c r="I36" s="13"/>
      <c r="J36" s="12"/>
      <c r="K36" s="12"/>
      <c r="L36" s="23"/>
      <c r="M36" s="12"/>
      <c r="N36" s="22"/>
      <c r="O36" s="12">
        <v>32</v>
      </c>
      <c r="P36" s="13"/>
      <c r="Q36" s="12">
        <f>SUM(Tableau573511[[#This Row],[QA]]-Tableau572410[[#This Row],[QA]]-Tableau5739[[#This Row],[QA]])</f>
        <v>0</v>
      </c>
      <c r="R36" s="12">
        <f>SUM(Tableau573511[[#This Row],[Parties]]-Tableau572410[[#This Row],[Parties]]-Tableau5739[[#This Row],[Parties]])</f>
        <v>0</v>
      </c>
      <c r="S36" s="23" t="e">
        <f t="shared" si="0"/>
        <v>#DIV/0!</v>
      </c>
      <c r="T36" s="12"/>
      <c r="V36" s="12">
        <v>32</v>
      </c>
      <c r="W36" s="13"/>
      <c r="X36" s="41"/>
      <c r="Y36" s="41"/>
      <c r="Z36" s="41"/>
    </row>
    <row r="37" spans="1:26" ht="15.75" thickBot="1" x14ac:dyDescent="0.3">
      <c r="A37" s="2">
        <v>33</v>
      </c>
      <c r="B37" s="13"/>
      <c r="C37" s="12"/>
      <c r="D37" s="12"/>
      <c r="E37" s="12"/>
      <c r="F37" s="34"/>
      <c r="G37"/>
      <c r="H37" s="2">
        <v>33</v>
      </c>
      <c r="I37" s="13"/>
      <c r="J37" s="12"/>
      <c r="K37" s="12"/>
      <c r="L37" s="23"/>
      <c r="M37" s="32"/>
      <c r="N37" s="22"/>
      <c r="O37" s="2">
        <v>33</v>
      </c>
      <c r="P37" s="13"/>
      <c r="Q37" s="12">
        <f>SUM(Tableau573511[[#This Row],[QA]]-Tableau572410[[#This Row],[QA]]-Tableau5739[[#This Row],[QA]])</f>
        <v>0</v>
      </c>
      <c r="R37" s="12">
        <f>SUM(Tableau573511[[#This Row],[Parties]]-Tableau572410[[#This Row],[Parties]]-Tableau5739[[#This Row],[Parties]])</f>
        <v>0</v>
      </c>
      <c r="S37" s="23" t="e">
        <f t="shared" si="0"/>
        <v>#DIV/0!</v>
      </c>
      <c r="T37" s="12"/>
      <c r="V37" s="2">
        <v>33</v>
      </c>
      <c r="W37" s="13"/>
      <c r="X37" s="41"/>
      <c r="Y37" s="41"/>
      <c r="Z37" s="41"/>
    </row>
    <row r="38" spans="1:26" ht="15.75" thickBot="1" x14ac:dyDescent="0.3">
      <c r="A38" s="12">
        <v>34</v>
      </c>
      <c r="B38" s="13"/>
      <c r="C38" s="12"/>
      <c r="D38" s="12"/>
      <c r="E38" s="12"/>
      <c r="F38" s="12"/>
      <c r="H38" s="12">
        <v>34</v>
      </c>
      <c r="I38" s="13"/>
      <c r="J38" s="12"/>
      <c r="K38" s="12"/>
      <c r="L38" s="23"/>
      <c r="M38" s="12"/>
      <c r="N38" s="22"/>
      <c r="O38" s="12">
        <v>34</v>
      </c>
      <c r="P38" s="13"/>
      <c r="Q38" s="12">
        <f>SUM(Tableau573511[[#This Row],[QA]]-Tableau572410[[#This Row],[QA]]-Tableau5739[[#This Row],[QA]])</f>
        <v>0</v>
      </c>
      <c r="R38" s="12">
        <f>SUM(Tableau573511[[#This Row],[Parties]]-Tableau572410[[#This Row],[Parties]]-Tableau5739[[#This Row],[Parties]])</f>
        <v>0</v>
      </c>
      <c r="S38" s="23" t="e">
        <f t="shared" si="0"/>
        <v>#DIV/0!</v>
      </c>
      <c r="T38" s="12"/>
      <c r="V38" s="12">
        <v>34</v>
      </c>
      <c r="W38" s="13"/>
      <c r="X38" s="41"/>
      <c r="Y38" s="41"/>
      <c r="Z38" s="41"/>
    </row>
    <row r="39" spans="1:26" ht="15.75" thickBot="1" x14ac:dyDescent="0.3">
      <c r="A39" s="2">
        <v>35</v>
      </c>
      <c r="B39" s="13"/>
      <c r="C39" s="12"/>
      <c r="D39" s="12"/>
      <c r="E39" s="12"/>
      <c r="F39" s="12"/>
      <c r="H39" s="2">
        <v>35</v>
      </c>
      <c r="I39" s="13"/>
      <c r="J39" s="12"/>
      <c r="K39" s="12"/>
      <c r="L39" s="23"/>
      <c r="M39" s="12"/>
      <c r="N39" s="22"/>
      <c r="O39" s="2">
        <v>35</v>
      </c>
      <c r="P39" s="13"/>
      <c r="Q39" s="12">
        <f>SUM(Tableau573511[[#This Row],[QA]]-Tableau572410[[#This Row],[QA]]-Tableau5739[[#This Row],[QA]])</f>
        <v>0</v>
      </c>
      <c r="R39" s="12">
        <f>SUM(Tableau573511[[#This Row],[Parties]]-Tableau572410[[#This Row],[Parties]]-Tableau5739[[#This Row],[Parties]])</f>
        <v>0</v>
      </c>
      <c r="S39" s="23" t="e">
        <f t="shared" si="0"/>
        <v>#DIV/0!</v>
      </c>
      <c r="T39" s="12"/>
      <c r="V39" s="2">
        <v>35</v>
      </c>
      <c r="W39" s="13"/>
      <c r="X39" s="41"/>
      <c r="Y39" s="41"/>
      <c r="Z39" s="41"/>
    </row>
    <row r="40" spans="1:26" ht="15.75" thickBot="1" x14ac:dyDescent="0.3">
      <c r="A40" s="12">
        <v>36</v>
      </c>
      <c r="B40" s="13"/>
      <c r="C40" s="12"/>
      <c r="D40" s="12"/>
      <c r="E40" s="12"/>
      <c r="F40" s="12"/>
      <c r="H40" s="12">
        <v>36</v>
      </c>
      <c r="I40" s="13"/>
      <c r="J40" s="12"/>
      <c r="K40" s="12"/>
      <c r="L40" s="23"/>
      <c r="M40" s="12"/>
      <c r="N40" s="22"/>
      <c r="O40" s="12">
        <v>36</v>
      </c>
      <c r="P40" s="13"/>
      <c r="Q40" s="12">
        <f>SUM(Tableau573511[[#This Row],[QA]]-Tableau572410[[#This Row],[QA]]-Tableau5739[[#This Row],[QA]])</f>
        <v>0</v>
      </c>
      <c r="R40" s="12">
        <f>SUM(Tableau573511[[#This Row],[Parties]]-Tableau572410[[#This Row],[Parties]]-Tableau5739[[#This Row],[Parties]])</f>
        <v>0</v>
      </c>
      <c r="S40" s="23" t="e">
        <f t="shared" si="0"/>
        <v>#DIV/0!</v>
      </c>
      <c r="T40" s="12"/>
      <c r="V40" s="12">
        <v>36</v>
      </c>
      <c r="W40" s="13"/>
      <c r="X40" s="41"/>
      <c r="Y40" s="41"/>
      <c r="Z40" s="41"/>
    </row>
    <row r="41" spans="1:26" ht="15.75" thickBot="1" x14ac:dyDescent="0.3">
      <c r="A41" s="2">
        <v>37</v>
      </c>
      <c r="B41" s="13"/>
      <c r="C41" s="12"/>
      <c r="D41" s="12"/>
      <c r="E41" s="12"/>
      <c r="F41" s="12"/>
      <c r="H41" s="2">
        <v>37</v>
      </c>
      <c r="I41" s="13"/>
      <c r="J41" s="12"/>
      <c r="K41" s="12"/>
      <c r="L41" s="23"/>
      <c r="M41" s="12"/>
      <c r="N41" s="22"/>
      <c r="O41" s="2">
        <v>37</v>
      </c>
      <c r="P41" s="13"/>
      <c r="Q41" s="12">
        <f>SUM(Tableau573511[[#This Row],[QA]]-Tableau572410[[#This Row],[QA]]-Tableau5739[[#This Row],[QA]])</f>
        <v>0</v>
      </c>
      <c r="R41" s="12">
        <f>SUM(Tableau573511[[#This Row],[Parties]]-Tableau572410[[#This Row],[Parties]]-Tableau5739[[#This Row],[Parties]])</f>
        <v>0</v>
      </c>
      <c r="S41" s="23" t="e">
        <f t="shared" si="0"/>
        <v>#DIV/0!</v>
      </c>
      <c r="T41" s="12"/>
      <c r="V41" s="2">
        <v>37</v>
      </c>
      <c r="W41" s="13"/>
      <c r="X41" s="41"/>
      <c r="Y41" s="41"/>
      <c r="Z41" s="41"/>
    </row>
    <row r="42" spans="1:26" ht="15.75" thickBot="1" x14ac:dyDescent="0.3">
      <c r="A42" s="12">
        <v>38</v>
      </c>
      <c r="B42" s="13"/>
      <c r="C42" s="12"/>
      <c r="D42" s="12"/>
      <c r="E42" s="12"/>
      <c r="F42" s="12"/>
      <c r="H42" s="12">
        <v>38</v>
      </c>
      <c r="I42" s="13"/>
      <c r="J42" s="12"/>
      <c r="K42" s="12"/>
      <c r="L42" s="23"/>
      <c r="M42" s="12"/>
      <c r="N42" s="22"/>
      <c r="O42" s="12">
        <v>38</v>
      </c>
      <c r="P42" s="13"/>
      <c r="Q42" s="12">
        <f>SUM(Tableau573511[[#This Row],[QA]]-Tableau572410[[#This Row],[QA]]-Tableau5739[[#This Row],[QA]])</f>
        <v>0</v>
      </c>
      <c r="R42" s="12">
        <f>SUM(Tableau573511[[#This Row],[Parties]]-Tableau572410[[#This Row],[Parties]]-Tableau5739[[#This Row],[Parties]])</f>
        <v>0</v>
      </c>
      <c r="S42" s="23" t="e">
        <f t="shared" si="0"/>
        <v>#DIV/0!</v>
      </c>
      <c r="T42" s="12"/>
      <c r="V42" s="12">
        <v>38</v>
      </c>
      <c r="W42" s="13"/>
      <c r="X42" s="41"/>
      <c r="Y42" s="41"/>
      <c r="Z42" s="41"/>
    </row>
    <row r="43" spans="1:26" ht="15.75" thickBot="1" x14ac:dyDescent="0.3">
      <c r="A43" s="2">
        <v>39</v>
      </c>
      <c r="B43" s="13"/>
      <c r="C43" s="12"/>
      <c r="D43" s="12"/>
      <c r="E43" s="12"/>
      <c r="F43" s="12"/>
      <c r="H43" s="2">
        <v>39</v>
      </c>
      <c r="I43" s="13"/>
      <c r="J43" s="12">
        <f>SUM(Tableau573511[[#This Row],[QA]]-Tableau5739[[#This Row],[QA]])</f>
        <v>0</v>
      </c>
      <c r="K43" s="12">
        <f>SUM(Tableau573511[[#This Row],[Parties]]-Tableau5739[[#This Row],[Parties]])</f>
        <v>0</v>
      </c>
      <c r="L43" s="23" t="e">
        <f>SUM(Tableau572410[[#This Row],[QA]]/Tableau572410[[#This Row],[Parties]])</f>
        <v>#DIV/0!</v>
      </c>
      <c r="M43" s="12"/>
      <c r="N43" s="22"/>
      <c r="O43" s="2">
        <v>39</v>
      </c>
      <c r="P43" s="13"/>
      <c r="Q43" s="12">
        <f>SUM(Tableau573511[[#This Row],[QA]]-Tableau572410[[#This Row],[QA]])</f>
        <v>0</v>
      </c>
      <c r="R43" s="12"/>
      <c r="S43" s="23" t="e">
        <f t="shared" ref="S43:S45" si="1">SUM(Q43/R43)</f>
        <v>#DIV/0!</v>
      </c>
      <c r="T43" s="12"/>
      <c r="V43" s="2">
        <v>39</v>
      </c>
      <c r="W43" s="13"/>
      <c r="X43" s="12"/>
      <c r="Y43" s="12"/>
      <c r="Z43" s="12"/>
    </row>
    <row r="44" spans="1:26" ht="15.75" thickBot="1" x14ac:dyDescent="0.3">
      <c r="A44" s="12">
        <v>40</v>
      </c>
      <c r="B44" s="13"/>
      <c r="C44" s="12"/>
      <c r="D44" s="12"/>
      <c r="E44" s="12"/>
      <c r="F44" s="12"/>
      <c r="H44" s="12">
        <v>40</v>
      </c>
      <c r="I44" s="13"/>
      <c r="J44" s="12">
        <f>SUM(Tableau573511[[#This Row],[QA]]-Tableau5739[[#This Row],[QA]])</f>
        <v>0</v>
      </c>
      <c r="K44" s="12"/>
      <c r="L44" s="24" t="e">
        <f>SUM(Tableau572410[[#This Row],[QA]]/Tableau572410[[#This Row],[Parties]])</f>
        <v>#DIV/0!</v>
      </c>
      <c r="M44" s="12"/>
      <c r="N44" s="22"/>
      <c r="O44" s="12">
        <v>40</v>
      </c>
      <c r="P44" s="13"/>
      <c r="Q44" s="12">
        <f>SUM(Tableau573511[[#This Row],[QA]]-Tableau572410[[#This Row],[QA]])</f>
        <v>0</v>
      </c>
      <c r="R44" s="12"/>
      <c r="S44" s="23" t="e">
        <f t="shared" si="1"/>
        <v>#DIV/0!</v>
      </c>
      <c r="T44" s="12"/>
      <c r="V44" s="12">
        <v>40</v>
      </c>
      <c r="W44" s="13"/>
      <c r="X44" s="12"/>
      <c r="Y44" s="12"/>
      <c r="Z44" s="12"/>
    </row>
    <row r="45" spans="1:26" ht="15.75" thickBot="1" x14ac:dyDescent="0.3">
      <c r="A45" s="2">
        <v>41</v>
      </c>
      <c r="B45" s="13"/>
      <c r="C45" s="12"/>
      <c r="D45" s="12"/>
      <c r="E45" s="12"/>
      <c r="F45" s="12"/>
      <c r="H45" s="2">
        <v>41</v>
      </c>
      <c r="I45" s="13"/>
      <c r="J45" s="12">
        <f>SUM(Tableau573511[[#This Row],[QA]]-Tableau5739[[#This Row],[QA]])</f>
        <v>0</v>
      </c>
      <c r="K45" s="12"/>
      <c r="L45" s="24" t="e">
        <f>SUM(Tableau572410[[#This Row],[QA]]/Tableau572410[[#This Row],[Parties]])</f>
        <v>#DIV/0!</v>
      </c>
      <c r="M45" s="12"/>
      <c r="N45" s="22"/>
      <c r="O45" s="2">
        <v>41</v>
      </c>
      <c r="P45" s="13"/>
      <c r="Q45" s="12">
        <f>SUM(Tableau573511[[#This Row],[QA]]-Tableau572410[[#This Row],[QA]])</f>
        <v>0</v>
      </c>
      <c r="R45" s="12"/>
      <c r="S45" s="23" t="e">
        <f t="shared" si="1"/>
        <v>#DIV/0!</v>
      </c>
      <c r="T45" s="12"/>
      <c r="V45" s="2">
        <v>41</v>
      </c>
      <c r="W45" s="13"/>
      <c r="X45" s="12"/>
      <c r="Y45" s="12"/>
      <c r="Z45" s="12"/>
    </row>
    <row r="46" spans="1:26" ht="15.75" thickBot="1" x14ac:dyDescent="0.3">
      <c r="B46" s="16"/>
      <c r="C46" s="15">
        <f>SUBTOTAL(109,Tableau5739[QA])</f>
        <v>0</v>
      </c>
      <c r="D46" s="15">
        <f>SUBTOTAL(109,Tableau5739[Parties])</f>
        <v>0</v>
      </c>
      <c r="E46" s="17" t="e">
        <f>SUM(Tableau5739[[#Totals],[QA]]/Tableau5739[[#Totals],[Parties]])</f>
        <v>#DIV/0!</v>
      </c>
      <c r="F46"/>
      <c r="J46" s="18">
        <f>SUM(Tableau572410[QA])</f>
        <v>0</v>
      </c>
      <c r="K46" s="18">
        <f>SUM(Tableau572410[Parties])</f>
        <v>0</v>
      </c>
      <c r="L46" s="19" t="e">
        <f>SUM(J46/K46)</f>
        <v>#DIV/0!</v>
      </c>
      <c r="N46" s="22"/>
      <c r="O46" s="4"/>
      <c r="Q46" s="18">
        <f>SUM(Tableau5724102[QA])</f>
        <v>0</v>
      </c>
      <c r="R46" s="18">
        <f>SUM(Tableau5724102[Parties])</f>
        <v>0</v>
      </c>
      <c r="S46" s="19" t="e">
        <f>SUM(Q46/R46)</f>
        <v>#DIV/0!</v>
      </c>
      <c r="Z46" s="4"/>
    </row>
    <row r="47" spans="1:26" x14ac:dyDescent="0.25">
      <c r="X47" s="18">
        <f>SUM(X5:X46)</f>
        <v>0</v>
      </c>
      <c r="Y47" s="18">
        <f>SUM(Y5:Y46)</f>
        <v>0</v>
      </c>
      <c r="Z47" s="19" t="e">
        <f>SUM(X47/Y47)</f>
        <v>#DIV/0!</v>
      </c>
    </row>
  </sheetData>
  <mergeCells count="8">
    <mergeCell ref="A1:E1"/>
    <mergeCell ref="H1:L1"/>
    <mergeCell ref="V1:Z1"/>
    <mergeCell ref="A2:E2"/>
    <mergeCell ref="H2:L2"/>
    <mergeCell ref="V2:Z2"/>
    <mergeCell ref="O1:S1"/>
    <mergeCell ref="O2:S2"/>
  </mergeCells>
  <phoneticPr fontId="16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55"/>
  <sheetViews>
    <sheetView topLeftCell="A9" zoomScaleNormal="100" workbookViewId="0">
      <selection activeCell="C46" sqref="C46:E46"/>
    </sheetView>
  </sheetViews>
  <sheetFormatPr baseColWidth="10" defaultRowHeight="15" x14ac:dyDescent="0.25"/>
  <cols>
    <col min="1" max="1" width="6" style="4" customWidth="1"/>
    <col min="2" max="2" width="25" style="5" customWidth="1"/>
    <col min="3" max="3" width="11.7109375" style="4" customWidth="1"/>
    <col min="4" max="4" width="9.7109375" style="4" customWidth="1"/>
    <col min="5" max="5" width="9.7109375" style="11" customWidth="1"/>
    <col min="6" max="6" width="5.7109375" style="5" customWidth="1"/>
    <col min="7" max="7" width="6" style="4" customWidth="1"/>
    <col min="8" max="8" width="24.140625" style="5" customWidth="1"/>
    <col min="9" max="9" width="17.140625" style="4" customWidth="1"/>
    <col min="10" max="10" width="9.7109375" style="4" customWidth="1"/>
    <col min="11" max="11" width="9.7109375" style="11" customWidth="1"/>
    <col min="12" max="12" width="5.42578125" style="5" customWidth="1"/>
    <col min="13" max="13" width="6" style="4" customWidth="1"/>
    <col min="14" max="14" width="24.85546875" style="5" customWidth="1"/>
    <col min="15" max="15" width="17.140625" style="4" customWidth="1"/>
    <col min="16" max="16" width="9.7109375" style="4" customWidth="1"/>
    <col min="17" max="17" width="9.7109375" style="11" customWidth="1"/>
    <col min="18" max="18" width="5.140625" customWidth="1"/>
    <col min="19" max="19" width="6" style="4" customWidth="1"/>
    <col min="20" max="20" width="24.140625" style="5" customWidth="1"/>
    <col min="21" max="22" width="8.28515625" style="4" customWidth="1"/>
    <col min="23" max="23" width="8.28515625" style="11" customWidth="1"/>
    <col min="24" max="24" width="8.28515625" style="5" customWidth="1"/>
    <col min="25" max="25" width="5.28515625" style="5" customWidth="1"/>
    <col min="26" max="26" width="11.5703125" style="5"/>
    <col min="27" max="27" width="24.7109375" style="5" customWidth="1"/>
    <col min="28" max="31" width="9.140625" style="5" customWidth="1"/>
    <col min="32" max="32" width="5.42578125" style="5" customWidth="1"/>
    <col min="33" max="33" width="6" style="4" customWidth="1"/>
    <col min="34" max="34" width="24.85546875" style="5" customWidth="1"/>
    <col min="35" max="35" width="17.140625" style="4" customWidth="1"/>
    <col min="36" max="36" width="9.7109375" style="4" customWidth="1"/>
    <col min="37" max="37" width="9.7109375" style="11" customWidth="1"/>
    <col min="38" max="38" width="11.5703125" style="5"/>
  </cols>
  <sheetData>
    <row r="1" spans="1:37" x14ac:dyDescent="0.25">
      <c r="A1" s="43" t="s">
        <v>12</v>
      </c>
      <c r="B1" s="43"/>
      <c r="C1" s="43"/>
      <c r="D1" s="43"/>
      <c r="E1" s="43"/>
      <c r="G1" s="43" t="s">
        <v>12</v>
      </c>
      <c r="H1" s="43"/>
      <c r="I1" s="43"/>
      <c r="J1" s="43"/>
      <c r="K1" s="43"/>
      <c r="M1" s="43" t="s">
        <v>12</v>
      </c>
      <c r="N1" s="43"/>
      <c r="O1" s="43"/>
      <c r="P1" s="43"/>
      <c r="Q1" s="43"/>
      <c r="S1" s="43" t="s">
        <v>16</v>
      </c>
      <c r="T1" s="43"/>
      <c r="U1" s="43"/>
      <c r="V1" s="43"/>
      <c r="W1" s="43"/>
      <c r="Z1" s="43" t="s">
        <v>16</v>
      </c>
      <c r="AA1" s="43"/>
      <c r="AB1" s="43"/>
      <c r="AC1" s="43"/>
      <c r="AD1" s="43"/>
      <c r="AG1" s="43" t="s">
        <v>16</v>
      </c>
      <c r="AH1" s="43"/>
      <c r="AI1" s="43"/>
      <c r="AJ1" s="43"/>
      <c r="AK1" s="43"/>
    </row>
    <row r="2" spans="1:37" x14ac:dyDescent="0.25">
      <c r="A2" s="44" t="s">
        <v>15</v>
      </c>
      <c r="B2" s="44"/>
      <c r="C2" s="44"/>
      <c r="D2" s="44"/>
      <c r="E2" s="44"/>
      <c r="G2" s="44" t="s">
        <v>13</v>
      </c>
      <c r="H2" s="44"/>
      <c r="I2" s="44"/>
      <c r="J2" s="44"/>
      <c r="K2" s="44"/>
      <c r="M2" s="44" t="s">
        <v>14</v>
      </c>
      <c r="N2" s="44"/>
      <c r="O2" s="44"/>
      <c r="P2" s="44"/>
      <c r="Q2" s="44"/>
      <c r="S2" s="44" t="s">
        <v>18</v>
      </c>
      <c r="T2" s="44"/>
      <c r="U2" s="44"/>
      <c r="V2" s="44"/>
      <c r="W2" s="44"/>
      <c r="Z2" s="44" t="s">
        <v>19</v>
      </c>
      <c r="AA2" s="44"/>
      <c r="AB2" s="44"/>
      <c r="AC2" s="44"/>
      <c r="AD2" s="44"/>
      <c r="AG2" s="44" t="s">
        <v>20</v>
      </c>
      <c r="AH2" s="44"/>
      <c r="AI2" s="44"/>
      <c r="AJ2" s="44"/>
      <c r="AK2" s="44"/>
    </row>
    <row r="3" spans="1:37" x14ac:dyDescent="0.25">
      <c r="Z3" s="4"/>
      <c r="AB3" s="4"/>
      <c r="AC3" s="4"/>
      <c r="AD3" s="11"/>
    </row>
    <row r="4" spans="1:37" ht="15.75" thickBot="1" x14ac:dyDescent="0.3">
      <c r="A4" s="2" t="s">
        <v>0</v>
      </c>
      <c r="B4" s="3" t="s">
        <v>1</v>
      </c>
      <c r="C4" s="2" t="s">
        <v>3</v>
      </c>
      <c r="D4" s="2" t="s">
        <v>2</v>
      </c>
      <c r="E4" s="2" t="s">
        <v>4</v>
      </c>
      <c r="F4" s="4"/>
      <c r="G4" s="2" t="s">
        <v>0</v>
      </c>
      <c r="H4" s="3" t="s">
        <v>1</v>
      </c>
      <c r="I4" s="2" t="s">
        <v>3</v>
      </c>
      <c r="J4" s="2" t="s">
        <v>2</v>
      </c>
      <c r="K4" s="2" t="s">
        <v>4</v>
      </c>
      <c r="L4" s="4"/>
      <c r="M4" s="2" t="s">
        <v>0</v>
      </c>
      <c r="N4" s="3" t="s">
        <v>1</v>
      </c>
      <c r="O4" s="2" t="s">
        <v>3</v>
      </c>
      <c r="P4" s="2" t="s">
        <v>2</v>
      </c>
      <c r="Q4" s="2" t="s">
        <v>4</v>
      </c>
      <c r="S4" s="2" t="s">
        <v>0</v>
      </c>
      <c r="T4" s="3" t="s">
        <v>1</v>
      </c>
      <c r="U4" s="2" t="s">
        <v>3</v>
      </c>
      <c r="V4" s="2" t="s">
        <v>2</v>
      </c>
      <c r="W4" s="2" t="s">
        <v>4</v>
      </c>
      <c r="X4" s="4" t="s">
        <v>10</v>
      </c>
      <c r="Y4" s="4"/>
      <c r="Z4" s="2" t="s">
        <v>0</v>
      </c>
      <c r="AA4" s="3" t="s">
        <v>1</v>
      </c>
      <c r="AB4" s="2" t="s">
        <v>3</v>
      </c>
      <c r="AC4" s="2" t="s">
        <v>2</v>
      </c>
      <c r="AD4" s="2" t="s">
        <v>4</v>
      </c>
      <c r="AE4" s="4" t="s">
        <v>10</v>
      </c>
      <c r="AF4" s="4"/>
      <c r="AG4" s="2" t="s">
        <v>0</v>
      </c>
      <c r="AH4" s="3" t="s">
        <v>1</v>
      </c>
      <c r="AI4" s="2" t="s">
        <v>3</v>
      </c>
      <c r="AJ4" s="2" t="s">
        <v>2</v>
      </c>
      <c r="AK4" s="4" t="s">
        <v>11</v>
      </c>
    </row>
    <row r="5" spans="1:37" ht="15.75" thickBot="1" x14ac:dyDescent="0.3">
      <c r="A5" s="2">
        <v>1</v>
      </c>
      <c r="B5" s="13" t="s">
        <v>38</v>
      </c>
      <c r="C5" s="46">
        <v>779</v>
      </c>
      <c r="D5" s="46">
        <v>6</v>
      </c>
      <c r="E5" s="46">
        <v>129.83000000000001</v>
      </c>
      <c r="F5" s="22"/>
      <c r="G5" s="2">
        <v>1</v>
      </c>
      <c r="H5" s="13"/>
      <c r="I5" s="12"/>
      <c r="J5" s="12"/>
      <c r="K5" s="23"/>
      <c r="L5" s="22"/>
      <c r="M5" s="2">
        <v>1</v>
      </c>
      <c r="N5" s="13"/>
      <c r="O5" s="12"/>
      <c r="P5" s="12"/>
      <c r="Q5" s="12"/>
      <c r="S5" s="2">
        <v>1</v>
      </c>
      <c r="T5" s="13"/>
      <c r="U5" s="12"/>
      <c r="V5" s="12"/>
      <c r="W5" s="23"/>
      <c r="X5" s="12"/>
      <c r="Y5" s="22"/>
      <c r="Z5" s="2">
        <v>1</v>
      </c>
      <c r="AA5" s="13"/>
      <c r="AB5" s="12">
        <f>SUM(Tableau5735111622[[#This Row],[QA]]-Tableau5724101521[[#This Row],[QA]]-Tableau5739[[#This Row],[QA]])</f>
        <v>0</v>
      </c>
      <c r="AC5" s="12">
        <f>SUM(Tableau5735111622[[#This Row],[Parties]]-Tableau5724101521[[#This Row],[Parties]]-Tableau5739[[#This Row],[Parties]])</f>
        <v>0</v>
      </c>
      <c r="AD5" s="23" t="e">
        <f>SUM(AB5/AC5)</f>
        <v>#DIV/0!</v>
      </c>
      <c r="AE5" s="12"/>
      <c r="AF5" s="22"/>
      <c r="AG5" s="2">
        <v>1</v>
      </c>
      <c r="AH5" s="13"/>
      <c r="AI5" s="41"/>
      <c r="AJ5" s="41"/>
      <c r="AK5" s="41"/>
    </row>
    <row r="6" spans="1:37" ht="15.75" thickBot="1" x14ac:dyDescent="0.3">
      <c r="A6" s="28">
        <v>2</v>
      </c>
      <c r="B6" s="13" t="s">
        <v>33</v>
      </c>
      <c r="C6" s="46">
        <v>862</v>
      </c>
      <c r="D6" s="46">
        <v>6</v>
      </c>
      <c r="E6" s="46">
        <v>143.66999999999999</v>
      </c>
      <c r="F6" s="12"/>
      <c r="G6" s="12">
        <v>2</v>
      </c>
      <c r="H6" s="13"/>
      <c r="I6" s="12"/>
      <c r="J6" s="12"/>
      <c r="K6" s="23"/>
      <c r="L6" s="12"/>
      <c r="M6" s="12">
        <v>2</v>
      </c>
      <c r="N6" s="13"/>
      <c r="O6" s="12"/>
      <c r="P6" s="12"/>
      <c r="Q6" s="12"/>
      <c r="S6" s="12">
        <v>2</v>
      </c>
      <c r="T6" s="13"/>
      <c r="U6" s="12"/>
      <c r="V6" s="12"/>
      <c r="W6" s="23"/>
      <c r="X6" s="12"/>
      <c r="Y6" s="12"/>
      <c r="Z6" s="12">
        <v>2</v>
      </c>
      <c r="AA6" s="13"/>
      <c r="AB6" s="12">
        <f>SUM(Tableau5735111622[[#This Row],[QA]]-Tableau5724101521[[#This Row],[QA]]-Tableau5739[[#This Row],[QA]])</f>
        <v>0</v>
      </c>
      <c r="AC6" s="12">
        <f>SUM(Tableau5735111622[[#This Row],[Parties]]-Tableau5724101521[[#This Row],[Parties]]-Tableau5739[[#This Row],[Parties]])</f>
        <v>0</v>
      </c>
      <c r="AD6" s="23" t="e">
        <f t="shared" ref="AD6:AD45" si="0">SUM(AB6/AC6)</f>
        <v>#DIV/0!</v>
      </c>
      <c r="AE6" s="12"/>
      <c r="AF6" s="12"/>
      <c r="AG6" s="12">
        <v>2</v>
      </c>
      <c r="AH6" s="13"/>
      <c r="AI6" s="41"/>
      <c r="AJ6" s="41"/>
      <c r="AK6" s="41"/>
    </row>
    <row r="7" spans="1:37" ht="15.75" thickBot="1" x14ac:dyDescent="0.3">
      <c r="A7" s="2">
        <v>3</v>
      </c>
      <c r="B7" s="13" t="s">
        <v>36</v>
      </c>
      <c r="C7" s="46">
        <v>939</v>
      </c>
      <c r="D7" s="46">
        <v>6</v>
      </c>
      <c r="E7" s="46">
        <v>156.5</v>
      </c>
      <c r="F7" s="22"/>
      <c r="G7" s="2">
        <v>3</v>
      </c>
      <c r="H7" s="13"/>
      <c r="I7" s="12"/>
      <c r="J7" s="12"/>
      <c r="K7" s="23"/>
      <c r="L7" s="22"/>
      <c r="M7" s="2">
        <v>3</v>
      </c>
      <c r="N7" s="13"/>
      <c r="O7" s="12"/>
      <c r="P7" s="12"/>
      <c r="Q7" s="12"/>
      <c r="S7" s="2">
        <v>3</v>
      </c>
      <c r="T7" s="13"/>
      <c r="U7" s="12"/>
      <c r="V7" s="12"/>
      <c r="W7" s="23"/>
      <c r="X7" s="12"/>
      <c r="Y7" s="22"/>
      <c r="Z7" s="2">
        <v>3</v>
      </c>
      <c r="AA7" s="13"/>
      <c r="AB7" s="12">
        <f>SUM(Tableau5735111622[[#This Row],[QA]]-Tableau5724101521[[#This Row],[QA]]-Tableau5739[[#This Row],[QA]])</f>
        <v>0</v>
      </c>
      <c r="AC7" s="12">
        <f>SUM(Tableau5735111622[[#This Row],[Parties]]-Tableau5724101521[[#This Row],[Parties]]-Tableau5739[[#This Row],[Parties]])</f>
        <v>0</v>
      </c>
      <c r="AD7" s="23" t="e">
        <f t="shared" si="0"/>
        <v>#DIV/0!</v>
      </c>
      <c r="AE7" s="12"/>
      <c r="AF7" s="22"/>
      <c r="AG7" s="2">
        <v>3</v>
      </c>
      <c r="AH7" s="13"/>
      <c r="AI7" s="41"/>
      <c r="AJ7" s="41"/>
      <c r="AK7" s="41"/>
    </row>
    <row r="8" spans="1:37" ht="15.75" thickBot="1" x14ac:dyDescent="0.3">
      <c r="A8" s="28">
        <v>4</v>
      </c>
      <c r="B8" s="13" t="s">
        <v>37</v>
      </c>
      <c r="C8" s="46">
        <v>781</v>
      </c>
      <c r="D8" s="46">
        <v>6</v>
      </c>
      <c r="E8" s="46">
        <v>130.16999999999999</v>
      </c>
      <c r="F8" s="12"/>
      <c r="G8" s="12">
        <v>4</v>
      </c>
      <c r="H8" s="13"/>
      <c r="I8" s="12"/>
      <c r="J8" s="12"/>
      <c r="K8" s="23"/>
      <c r="L8" s="12"/>
      <c r="M8" s="12">
        <v>4</v>
      </c>
      <c r="N8" s="13"/>
      <c r="O8" s="12"/>
      <c r="P8" s="12"/>
      <c r="Q8" s="12"/>
      <c r="S8" s="12">
        <v>4</v>
      </c>
      <c r="T8" s="13"/>
      <c r="U8" s="12"/>
      <c r="V8" s="12"/>
      <c r="W8" s="23"/>
      <c r="X8" s="21"/>
      <c r="Y8" s="21"/>
      <c r="Z8" s="12">
        <v>4</v>
      </c>
      <c r="AA8" s="13"/>
      <c r="AB8" s="12">
        <f>SUM(Tableau5735111622[[#This Row],[QA]]-Tableau5724101521[[#This Row],[QA]]-Tableau5739[[#This Row],[QA]])</f>
        <v>0</v>
      </c>
      <c r="AC8" s="12">
        <f>SUM(Tableau5735111622[[#This Row],[Parties]]-Tableau5724101521[[#This Row],[Parties]]-Tableau5739[[#This Row],[Parties]])</f>
        <v>0</v>
      </c>
      <c r="AD8" s="23" t="e">
        <f t="shared" si="0"/>
        <v>#DIV/0!</v>
      </c>
      <c r="AE8" s="21"/>
      <c r="AF8" s="12"/>
      <c r="AG8" s="12">
        <v>4</v>
      </c>
      <c r="AH8" s="13"/>
      <c r="AI8" s="41"/>
      <c r="AJ8" s="41"/>
      <c r="AK8" s="41"/>
    </row>
    <row r="9" spans="1:37" ht="15.75" thickBot="1" x14ac:dyDescent="0.3">
      <c r="A9" s="2">
        <v>5</v>
      </c>
      <c r="B9" s="13" t="s">
        <v>24</v>
      </c>
      <c r="C9" s="46">
        <v>1129</v>
      </c>
      <c r="D9" s="46">
        <v>6</v>
      </c>
      <c r="E9" s="46">
        <v>188.17</v>
      </c>
      <c r="F9" s="22"/>
      <c r="G9" s="2">
        <v>5</v>
      </c>
      <c r="H9" s="13"/>
      <c r="I9" s="12"/>
      <c r="J9" s="12"/>
      <c r="K9" s="23"/>
      <c r="L9" s="22"/>
      <c r="M9" s="2">
        <v>5</v>
      </c>
      <c r="N9" s="13"/>
      <c r="O9" s="12"/>
      <c r="P9" s="12"/>
      <c r="Q9" s="12"/>
      <c r="S9" s="2">
        <v>5</v>
      </c>
      <c r="T9" s="13"/>
      <c r="U9" s="12"/>
      <c r="V9" s="12"/>
      <c r="W9" s="23"/>
      <c r="X9" s="12"/>
      <c r="Y9" s="22"/>
      <c r="Z9" s="2">
        <v>5</v>
      </c>
      <c r="AA9" s="13"/>
      <c r="AB9" s="12">
        <f>SUM(Tableau5735111622[[#This Row],[QA]]-Tableau5724101521[[#This Row],[QA]]-Tableau5739[[#This Row],[QA]])</f>
        <v>0</v>
      </c>
      <c r="AC9" s="12">
        <f>SUM(Tableau5735111622[[#This Row],[Parties]]-Tableau5724101521[[#This Row],[Parties]]-Tableau5739[[#This Row],[Parties]])</f>
        <v>0</v>
      </c>
      <c r="AD9" s="23" t="e">
        <f t="shared" si="0"/>
        <v>#DIV/0!</v>
      </c>
      <c r="AE9" s="12"/>
      <c r="AF9" s="22"/>
      <c r="AG9" s="2">
        <v>5</v>
      </c>
      <c r="AH9" s="13"/>
      <c r="AI9" s="41"/>
      <c r="AJ9" s="41"/>
      <c r="AK9" s="41"/>
    </row>
    <row r="10" spans="1:37" ht="15.75" thickBot="1" x14ac:dyDescent="0.3">
      <c r="A10" s="28">
        <v>6</v>
      </c>
      <c r="B10" s="13" t="s">
        <v>22</v>
      </c>
      <c r="C10" s="46">
        <v>1137</v>
      </c>
      <c r="D10" s="46">
        <v>6</v>
      </c>
      <c r="E10" s="46">
        <v>189.5</v>
      </c>
      <c r="F10" s="12"/>
      <c r="G10" s="12">
        <v>6</v>
      </c>
      <c r="H10" s="13"/>
      <c r="I10" s="12"/>
      <c r="J10" s="12"/>
      <c r="K10" s="23"/>
      <c r="L10" s="12"/>
      <c r="M10" s="12">
        <v>6</v>
      </c>
      <c r="N10" s="13"/>
      <c r="O10" s="12"/>
      <c r="P10" s="12"/>
      <c r="Q10" s="12"/>
      <c r="S10" s="12">
        <v>6</v>
      </c>
      <c r="T10" s="13"/>
      <c r="U10" s="12"/>
      <c r="V10" s="12"/>
      <c r="W10" s="23"/>
      <c r="X10" s="12"/>
      <c r="Y10" s="12"/>
      <c r="Z10" s="12">
        <v>6</v>
      </c>
      <c r="AA10" s="13"/>
      <c r="AB10" s="12">
        <f>SUM(Tableau5735111622[[#This Row],[QA]]-Tableau5724101521[[#This Row],[QA]]-Tableau5739[[#This Row],[QA]])</f>
        <v>0</v>
      </c>
      <c r="AC10" s="12">
        <f>SUM(Tableau5735111622[[#This Row],[Parties]]-Tableau5724101521[[#This Row],[Parties]]-Tableau5739[[#This Row],[Parties]])</f>
        <v>0</v>
      </c>
      <c r="AD10" s="23" t="e">
        <f t="shared" si="0"/>
        <v>#DIV/0!</v>
      </c>
      <c r="AE10" s="12"/>
      <c r="AF10" s="12"/>
      <c r="AG10" s="12">
        <v>6</v>
      </c>
      <c r="AH10" s="13"/>
      <c r="AI10" s="41"/>
      <c r="AJ10" s="41"/>
      <c r="AK10" s="41"/>
    </row>
    <row r="11" spans="1:37" ht="15.75" thickBot="1" x14ac:dyDescent="0.3">
      <c r="A11" s="2">
        <v>7</v>
      </c>
      <c r="B11" s="13" t="s">
        <v>21</v>
      </c>
      <c r="C11" s="46">
        <v>1256</v>
      </c>
      <c r="D11" s="46">
        <v>6</v>
      </c>
      <c r="E11" s="46">
        <v>209.33</v>
      </c>
      <c r="F11" s="22"/>
      <c r="G11" s="2">
        <v>7</v>
      </c>
      <c r="H11" s="13"/>
      <c r="I11" s="12"/>
      <c r="J11" s="12"/>
      <c r="K11" s="23"/>
      <c r="L11" s="22"/>
      <c r="M11" s="2">
        <v>7</v>
      </c>
      <c r="N11" s="13"/>
      <c r="O11" s="12"/>
      <c r="P11" s="12"/>
      <c r="Q11" s="12"/>
      <c r="S11" s="2">
        <v>7</v>
      </c>
      <c r="T11" s="13"/>
      <c r="U11" s="12"/>
      <c r="V11" s="12"/>
      <c r="W11" s="23"/>
      <c r="X11" s="12"/>
      <c r="Y11" s="22"/>
      <c r="Z11" s="2">
        <v>7</v>
      </c>
      <c r="AA11" s="13"/>
      <c r="AB11" s="12">
        <f>SUM(Tableau5735111622[[#This Row],[QA]]-Tableau5724101521[[#This Row],[QA]]-Tableau5739[[#This Row],[QA]])</f>
        <v>0</v>
      </c>
      <c r="AC11" s="12">
        <f>SUM(Tableau5735111622[[#This Row],[Parties]]-Tableau5724101521[[#This Row],[Parties]]-Tableau5739[[#This Row],[Parties]])</f>
        <v>0</v>
      </c>
      <c r="AD11" s="23" t="e">
        <f t="shared" si="0"/>
        <v>#DIV/0!</v>
      </c>
      <c r="AE11" s="12"/>
      <c r="AF11" s="22"/>
      <c r="AG11" s="2">
        <v>7</v>
      </c>
      <c r="AH11" s="13"/>
      <c r="AI11" s="41"/>
      <c r="AJ11" s="41"/>
      <c r="AK11" s="41"/>
    </row>
    <row r="12" spans="1:37" ht="15.75" thickBot="1" x14ac:dyDescent="0.3">
      <c r="A12" s="28">
        <v>8</v>
      </c>
      <c r="B12" s="13" t="s">
        <v>29</v>
      </c>
      <c r="C12" s="46">
        <v>986</v>
      </c>
      <c r="D12" s="46">
        <v>6</v>
      </c>
      <c r="E12" s="46">
        <v>164.33</v>
      </c>
      <c r="F12" s="12"/>
      <c r="G12" s="12">
        <v>8</v>
      </c>
      <c r="H12" s="13"/>
      <c r="I12" s="12"/>
      <c r="J12" s="12"/>
      <c r="K12" s="23"/>
      <c r="L12" s="12"/>
      <c r="M12" s="12">
        <v>8</v>
      </c>
      <c r="N12" s="13"/>
      <c r="O12" s="12"/>
      <c r="P12" s="12"/>
      <c r="Q12" s="12"/>
      <c r="S12" s="12">
        <v>8</v>
      </c>
      <c r="T12" s="13"/>
      <c r="U12" s="12"/>
      <c r="V12" s="12"/>
      <c r="W12" s="23"/>
      <c r="X12" s="12"/>
      <c r="Y12" s="12"/>
      <c r="Z12" s="12">
        <v>8</v>
      </c>
      <c r="AA12" s="13"/>
      <c r="AB12" s="12">
        <f>SUM(Tableau5735111622[[#This Row],[QA]]-Tableau5724101521[[#This Row],[QA]]-Tableau5739[[#This Row],[QA]])</f>
        <v>0</v>
      </c>
      <c r="AC12" s="12">
        <f>SUM(Tableau5735111622[[#This Row],[Parties]]-Tableau5724101521[[#This Row],[Parties]]-Tableau5739[[#This Row],[Parties]])</f>
        <v>0</v>
      </c>
      <c r="AD12" s="23" t="e">
        <f t="shared" si="0"/>
        <v>#DIV/0!</v>
      </c>
      <c r="AE12" s="12"/>
      <c r="AF12" s="12"/>
      <c r="AG12" s="12">
        <v>8</v>
      </c>
      <c r="AH12" s="13"/>
      <c r="AI12" s="41"/>
      <c r="AJ12" s="41"/>
      <c r="AK12" s="41"/>
    </row>
    <row r="13" spans="1:37" ht="15.75" thickBot="1" x14ac:dyDescent="0.3">
      <c r="A13" s="2">
        <v>9</v>
      </c>
      <c r="B13" s="13" t="s">
        <v>32</v>
      </c>
      <c r="C13" s="46">
        <v>964</v>
      </c>
      <c r="D13" s="46">
        <v>6</v>
      </c>
      <c r="E13" s="46">
        <v>160.66999999999999</v>
      </c>
      <c r="F13" s="22"/>
      <c r="G13" s="2">
        <v>9</v>
      </c>
      <c r="H13" s="13"/>
      <c r="I13" s="12"/>
      <c r="J13" s="12"/>
      <c r="K13" s="23"/>
      <c r="L13" s="22"/>
      <c r="M13" s="2">
        <v>9</v>
      </c>
      <c r="N13" s="13"/>
      <c r="O13" s="12"/>
      <c r="P13" s="12"/>
      <c r="Q13" s="12"/>
      <c r="S13" s="2">
        <v>9</v>
      </c>
      <c r="T13" s="13"/>
      <c r="U13" s="12"/>
      <c r="V13" s="12"/>
      <c r="W13" s="23"/>
      <c r="X13" s="12"/>
      <c r="Y13" s="22"/>
      <c r="Z13" s="2">
        <v>9</v>
      </c>
      <c r="AA13" s="13"/>
      <c r="AB13" s="12">
        <f>SUM(Tableau5735111622[[#This Row],[QA]]-Tableau5724101521[[#This Row],[QA]]-Tableau5739[[#This Row],[QA]])</f>
        <v>0</v>
      </c>
      <c r="AC13" s="12">
        <f>SUM(Tableau5735111622[[#This Row],[Parties]]-Tableau5724101521[[#This Row],[Parties]]-Tableau5739[[#This Row],[Parties]])</f>
        <v>0</v>
      </c>
      <c r="AD13" s="23" t="e">
        <f t="shared" si="0"/>
        <v>#DIV/0!</v>
      </c>
      <c r="AE13" s="12"/>
      <c r="AF13" s="22"/>
      <c r="AG13" s="2">
        <v>9</v>
      </c>
      <c r="AH13" s="13"/>
      <c r="AI13" s="41"/>
      <c r="AJ13" s="41"/>
      <c r="AK13" s="41"/>
    </row>
    <row r="14" spans="1:37" ht="15.75" thickBot="1" x14ac:dyDescent="0.3">
      <c r="A14" s="28">
        <v>10</v>
      </c>
      <c r="B14" s="13" t="s">
        <v>41</v>
      </c>
      <c r="C14" s="46">
        <v>723</v>
      </c>
      <c r="D14" s="46">
        <v>6</v>
      </c>
      <c r="E14" s="46">
        <v>120.5</v>
      </c>
      <c r="F14" s="12"/>
      <c r="G14" s="12">
        <v>10</v>
      </c>
      <c r="H14" s="13"/>
      <c r="I14" s="12"/>
      <c r="J14" s="12"/>
      <c r="K14" s="23"/>
      <c r="L14" s="12"/>
      <c r="M14" s="12">
        <v>10</v>
      </c>
      <c r="N14" s="13"/>
      <c r="O14" s="12"/>
      <c r="P14" s="12"/>
      <c r="Q14" s="12"/>
      <c r="S14" s="12">
        <v>10</v>
      </c>
      <c r="T14" s="13"/>
      <c r="U14" s="12"/>
      <c r="V14" s="12"/>
      <c r="W14" s="23"/>
      <c r="X14" s="12"/>
      <c r="Y14" s="12"/>
      <c r="Z14" s="12">
        <v>10</v>
      </c>
      <c r="AA14" s="13"/>
      <c r="AB14" s="12">
        <f>SUM(Tableau5735111622[[#This Row],[QA]]-Tableau5724101521[[#This Row],[QA]]-Tableau5739[[#This Row],[QA]])</f>
        <v>0</v>
      </c>
      <c r="AC14" s="12">
        <f>SUM(Tableau5735111622[[#This Row],[Parties]]-Tableau5724101521[[#This Row],[Parties]]-Tableau5739[[#This Row],[Parties]])</f>
        <v>0</v>
      </c>
      <c r="AD14" s="23" t="e">
        <f t="shared" si="0"/>
        <v>#DIV/0!</v>
      </c>
      <c r="AE14" s="12"/>
      <c r="AF14" s="12"/>
      <c r="AG14" s="12">
        <v>10</v>
      </c>
      <c r="AH14" s="13"/>
      <c r="AI14" s="41"/>
      <c r="AJ14" s="41"/>
      <c r="AK14" s="41"/>
    </row>
    <row r="15" spans="1:37" ht="15.75" thickBot="1" x14ac:dyDescent="0.3">
      <c r="A15" s="2">
        <v>11</v>
      </c>
      <c r="B15" s="13" t="s">
        <v>40</v>
      </c>
      <c r="C15" s="46">
        <v>762</v>
      </c>
      <c r="D15" s="46">
        <v>6</v>
      </c>
      <c r="E15" s="46">
        <v>127</v>
      </c>
      <c r="F15" s="22"/>
      <c r="G15" s="2">
        <v>11</v>
      </c>
      <c r="H15" s="13"/>
      <c r="I15" s="12"/>
      <c r="J15" s="12"/>
      <c r="K15" s="23"/>
      <c r="L15" s="22"/>
      <c r="M15" s="2">
        <v>11</v>
      </c>
      <c r="N15" s="13"/>
      <c r="O15" s="12"/>
      <c r="P15" s="12"/>
      <c r="Q15" s="12"/>
      <c r="S15" s="2">
        <v>11</v>
      </c>
      <c r="T15" s="13"/>
      <c r="U15" s="12"/>
      <c r="V15" s="12"/>
      <c r="W15" s="23"/>
      <c r="X15" s="12"/>
      <c r="Y15" s="22"/>
      <c r="Z15" s="2">
        <v>11</v>
      </c>
      <c r="AA15" s="13"/>
      <c r="AB15" s="12">
        <f>SUM(Tableau5735111622[[#This Row],[QA]]-Tableau5724101521[[#This Row],[QA]]-Tableau5739[[#This Row],[QA]])</f>
        <v>0</v>
      </c>
      <c r="AC15" s="12">
        <f>SUM(Tableau5735111622[[#This Row],[Parties]]-Tableau5724101521[[#This Row],[Parties]]-Tableau5739[[#This Row],[Parties]])</f>
        <v>0</v>
      </c>
      <c r="AD15" s="23" t="e">
        <f t="shared" si="0"/>
        <v>#DIV/0!</v>
      </c>
      <c r="AE15" s="12"/>
      <c r="AF15" s="22"/>
      <c r="AG15" s="2">
        <v>11</v>
      </c>
      <c r="AH15" s="13"/>
      <c r="AI15" s="41"/>
      <c r="AJ15" s="41"/>
      <c r="AK15" s="41"/>
    </row>
    <row r="16" spans="1:37" ht="15.75" thickBot="1" x14ac:dyDescent="0.3">
      <c r="A16" s="28">
        <v>12</v>
      </c>
      <c r="B16" s="13" t="s">
        <v>25</v>
      </c>
      <c r="C16" s="46">
        <v>1077</v>
      </c>
      <c r="D16" s="46">
        <v>6</v>
      </c>
      <c r="E16" s="46">
        <v>179.5</v>
      </c>
      <c r="F16" s="12"/>
      <c r="G16" s="12">
        <v>12</v>
      </c>
      <c r="H16" s="13"/>
      <c r="I16" s="12"/>
      <c r="J16" s="12"/>
      <c r="K16" s="23"/>
      <c r="L16" s="12"/>
      <c r="M16" s="12">
        <v>12</v>
      </c>
      <c r="N16" s="13"/>
      <c r="O16" s="12"/>
      <c r="P16" s="12"/>
      <c r="Q16" s="12"/>
      <c r="S16" s="12">
        <v>12</v>
      </c>
      <c r="T16" s="13"/>
      <c r="U16" s="12"/>
      <c r="V16" s="12"/>
      <c r="W16" s="23"/>
      <c r="X16" s="12"/>
      <c r="Y16" s="12"/>
      <c r="Z16" s="12">
        <v>12</v>
      </c>
      <c r="AA16" s="13"/>
      <c r="AB16" s="12">
        <f>SUM(Tableau5735111622[[#This Row],[QA]]-Tableau5724101521[[#This Row],[QA]]-Tableau5739[[#This Row],[QA]])</f>
        <v>0</v>
      </c>
      <c r="AC16" s="12">
        <f>SUM(Tableau5735111622[[#This Row],[Parties]]-Tableau5724101521[[#This Row],[Parties]]-Tableau5739[[#This Row],[Parties]])</f>
        <v>0</v>
      </c>
      <c r="AD16" s="23" t="e">
        <f t="shared" si="0"/>
        <v>#DIV/0!</v>
      </c>
      <c r="AE16" s="12"/>
      <c r="AF16" s="12"/>
      <c r="AG16" s="12">
        <v>12</v>
      </c>
      <c r="AH16" s="13"/>
      <c r="AI16" s="41"/>
      <c r="AJ16" s="41"/>
      <c r="AK16" s="41"/>
    </row>
    <row r="17" spans="1:37" ht="15.75" thickBot="1" x14ac:dyDescent="0.3">
      <c r="A17" s="2">
        <v>13</v>
      </c>
      <c r="B17" s="13" t="s">
        <v>39</v>
      </c>
      <c r="C17" s="46">
        <v>864</v>
      </c>
      <c r="D17" s="46">
        <v>6</v>
      </c>
      <c r="E17" s="46">
        <v>144</v>
      </c>
      <c r="F17" s="22"/>
      <c r="G17" s="2">
        <v>13</v>
      </c>
      <c r="H17" s="13"/>
      <c r="I17" s="12"/>
      <c r="J17" s="12"/>
      <c r="K17" s="23"/>
      <c r="L17" s="22"/>
      <c r="M17" s="2">
        <v>13</v>
      </c>
      <c r="N17" s="13"/>
      <c r="O17" s="12"/>
      <c r="P17" s="12"/>
      <c r="Q17" s="12"/>
      <c r="S17" s="2">
        <v>13</v>
      </c>
      <c r="T17" s="13"/>
      <c r="U17" s="12"/>
      <c r="V17" s="12"/>
      <c r="W17" s="23"/>
      <c r="X17" s="21"/>
      <c r="Y17" s="27"/>
      <c r="Z17" s="2">
        <v>13</v>
      </c>
      <c r="AA17" s="13"/>
      <c r="AB17" s="12">
        <f>SUM(Tableau5735111622[[#This Row],[QA]]-Tableau5724101521[[#This Row],[QA]]-Tableau5739[[#This Row],[QA]])</f>
        <v>0</v>
      </c>
      <c r="AC17" s="12">
        <f>SUM(Tableau5735111622[[#This Row],[Parties]]-Tableau5724101521[[#This Row],[Parties]]-Tableau5739[[#This Row],[Parties]])</f>
        <v>0</v>
      </c>
      <c r="AD17" s="23" t="e">
        <f t="shared" si="0"/>
        <v>#DIV/0!</v>
      </c>
      <c r="AE17" s="21"/>
      <c r="AF17" s="22"/>
      <c r="AG17" s="2">
        <v>13</v>
      </c>
      <c r="AH17" s="13"/>
      <c r="AI17" s="41"/>
      <c r="AJ17" s="41"/>
      <c r="AK17" s="41"/>
    </row>
    <row r="18" spans="1:37" ht="15.75" thickBot="1" x14ac:dyDescent="0.3">
      <c r="A18" s="28">
        <v>14</v>
      </c>
      <c r="B18" s="13" t="s">
        <v>34</v>
      </c>
      <c r="C18" s="46">
        <v>806</v>
      </c>
      <c r="D18" s="46">
        <v>6</v>
      </c>
      <c r="E18" s="46">
        <v>134.33000000000001</v>
      </c>
      <c r="F18" s="12"/>
      <c r="G18" s="12">
        <v>14</v>
      </c>
      <c r="H18" s="13"/>
      <c r="I18" s="12"/>
      <c r="J18" s="12"/>
      <c r="K18" s="23"/>
      <c r="L18" s="12"/>
      <c r="M18" s="12">
        <v>14</v>
      </c>
      <c r="N18" s="13"/>
      <c r="O18" s="12"/>
      <c r="P18" s="12"/>
      <c r="Q18" s="12"/>
      <c r="S18" s="12">
        <v>14</v>
      </c>
      <c r="T18" s="13"/>
      <c r="U18" s="12"/>
      <c r="V18" s="12"/>
      <c r="W18" s="23"/>
      <c r="X18" s="32"/>
      <c r="Y18" s="32"/>
      <c r="Z18" s="12">
        <v>14</v>
      </c>
      <c r="AA18" s="13"/>
      <c r="AB18" s="12">
        <f>SUM(Tableau5735111622[[#This Row],[QA]]-Tableau5724101521[[#This Row],[QA]]-Tableau5739[[#This Row],[QA]])</f>
        <v>0</v>
      </c>
      <c r="AC18" s="12">
        <f>SUM(Tableau5735111622[[#This Row],[Parties]]-Tableau5724101521[[#This Row],[Parties]]-Tableau5739[[#This Row],[Parties]])</f>
        <v>0</v>
      </c>
      <c r="AD18" s="23" t="e">
        <f t="shared" si="0"/>
        <v>#DIV/0!</v>
      </c>
      <c r="AE18" s="32"/>
      <c r="AF18" s="12"/>
      <c r="AG18" s="12">
        <v>14</v>
      </c>
      <c r="AH18" s="13"/>
      <c r="AI18" s="41"/>
      <c r="AJ18" s="41"/>
      <c r="AK18" s="41"/>
    </row>
    <row r="19" spans="1:37" ht="15.75" thickBot="1" x14ac:dyDescent="0.3">
      <c r="A19" s="2">
        <v>15</v>
      </c>
      <c r="B19" s="13" t="s">
        <v>28</v>
      </c>
      <c r="C19" s="46">
        <v>947</v>
      </c>
      <c r="D19" s="46">
        <v>6</v>
      </c>
      <c r="E19" s="46">
        <v>157.83000000000001</v>
      </c>
      <c r="F19" s="22"/>
      <c r="G19" s="2">
        <v>15</v>
      </c>
      <c r="H19" s="13"/>
      <c r="I19" s="12"/>
      <c r="J19" s="12"/>
      <c r="K19" s="23"/>
      <c r="L19" s="22"/>
      <c r="M19" s="2">
        <v>15</v>
      </c>
      <c r="N19" s="13"/>
      <c r="O19" s="12"/>
      <c r="P19" s="12"/>
      <c r="Q19" s="12"/>
      <c r="S19" s="2">
        <v>15</v>
      </c>
      <c r="T19" s="13"/>
      <c r="U19" s="12"/>
      <c r="V19" s="12"/>
      <c r="W19" s="23"/>
      <c r="X19" s="12"/>
      <c r="Y19" s="22"/>
      <c r="Z19" s="2">
        <v>15</v>
      </c>
      <c r="AA19" s="13"/>
      <c r="AB19" s="12">
        <f>SUM(Tableau5735111622[[#This Row],[QA]]-Tableau5724101521[[#This Row],[QA]]-Tableau5739[[#This Row],[QA]])</f>
        <v>0</v>
      </c>
      <c r="AC19" s="12">
        <f>SUM(Tableau5735111622[[#This Row],[Parties]]-Tableau5724101521[[#This Row],[Parties]]-Tableau5739[[#This Row],[Parties]])</f>
        <v>0</v>
      </c>
      <c r="AD19" s="23" t="e">
        <f t="shared" si="0"/>
        <v>#DIV/0!</v>
      </c>
      <c r="AE19" s="12"/>
      <c r="AF19" s="22"/>
      <c r="AG19" s="2">
        <v>15</v>
      </c>
      <c r="AH19" s="13"/>
      <c r="AI19" s="41"/>
      <c r="AJ19" s="41"/>
      <c r="AK19" s="41"/>
    </row>
    <row r="20" spans="1:37" ht="15.75" thickBot="1" x14ac:dyDescent="0.3">
      <c r="A20" s="28">
        <v>16</v>
      </c>
      <c r="B20" s="13" t="s">
        <v>26</v>
      </c>
      <c r="C20" s="46">
        <v>1021</v>
      </c>
      <c r="D20" s="46">
        <v>6</v>
      </c>
      <c r="E20" s="46">
        <v>170.17</v>
      </c>
      <c r="F20" s="12"/>
      <c r="G20" s="12">
        <v>16</v>
      </c>
      <c r="H20" s="13"/>
      <c r="I20" s="12"/>
      <c r="J20" s="12"/>
      <c r="K20" s="23"/>
      <c r="L20" s="12"/>
      <c r="M20" s="12">
        <v>16</v>
      </c>
      <c r="N20" s="13"/>
      <c r="O20" s="12"/>
      <c r="P20" s="12"/>
      <c r="Q20" s="12"/>
      <c r="S20" s="12">
        <v>16</v>
      </c>
      <c r="T20" s="13"/>
      <c r="U20" s="12"/>
      <c r="V20" s="12"/>
      <c r="W20" s="23"/>
      <c r="X20" s="12"/>
      <c r="Y20" s="12"/>
      <c r="Z20" s="12">
        <v>16</v>
      </c>
      <c r="AA20" s="13"/>
      <c r="AB20" s="12">
        <f>SUM(Tableau5735111622[[#This Row],[QA]]-Tableau5724101521[[#This Row],[QA]]-Tableau5739[[#This Row],[QA]])</f>
        <v>0</v>
      </c>
      <c r="AC20" s="12">
        <f>SUM(Tableau5735111622[[#This Row],[Parties]]-Tableau5724101521[[#This Row],[Parties]]-Tableau5739[[#This Row],[Parties]])</f>
        <v>0</v>
      </c>
      <c r="AD20" s="23" t="e">
        <f t="shared" si="0"/>
        <v>#DIV/0!</v>
      </c>
      <c r="AE20" s="12"/>
      <c r="AF20" s="12"/>
      <c r="AG20" s="12">
        <v>16</v>
      </c>
      <c r="AH20" s="13"/>
      <c r="AI20" s="41"/>
      <c r="AJ20" s="41"/>
      <c r="AK20" s="41"/>
    </row>
    <row r="21" spans="1:37" ht="15.75" thickBot="1" x14ac:dyDescent="0.3">
      <c r="A21" s="2">
        <v>17</v>
      </c>
      <c r="B21" s="13" t="s">
        <v>27</v>
      </c>
      <c r="C21" s="46">
        <v>949</v>
      </c>
      <c r="D21" s="46">
        <v>6</v>
      </c>
      <c r="E21" s="46">
        <v>158.16999999999999</v>
      </c>
      <c r="F21" s="22"/>
      <c r="G21" s="2">
        <v>17</v>
      </c>
      <c r="H21" s="13"/>
      <c r="I21" s="12"/>
      <c r="J21" s="12"/>
      <c r="K21" s="23"/>
      <c r="L21" s="22"/>
      <c r="M21" s="2">
        <v>17</v>
      </c>
      <c r="N21" s="13"/>
      <c r="O21" s="12"/>
      <c r="P21" s="12"/>
      <c r="Q21" s="12"/>
      <c r="S21" s="2">
        <v>17</v>
      </c>
      <c r="T21" s="13"/>
      <c r="U21" s="12"/>
      <c r="V21" s="12"/>
      <c r="W21" s="23"/>
      <c r="X21" s="32"/>
      <c r="Y21" s="33"/>
      <c r="Z21" s="2">
        <v>17</v>
      </c>
      <c r="AA21" s="13"/>
      <c r="AB21" s="12">
        <f>SUM(Tableau5735111622[[#This Row],[QA]]-Tableau5724101521[[#This Row],[QA]]-Tableau5739[[#This Row],[QA]])</f>
        <v>0</v>
      </c>
      <c r="AC21" s="12">
        <f>SUM(Tableau5735111622[[#This Row],[Parties]]-Tableau5724101521[[#This Row],[Parties]]-Tableau5739[[#This Row],[Parties]])</f>
        <v>0</v>
      </c>
      <c r="AD21" s="23" t="e">
        <f t="shared" si="0"/>
        <v>#DIV/0!</v>
      </c>
      <c r="AE21" s="32"/>
      <c r="AF21" s="22"/>
      <c r="AG21" s="2">
        <v>17</v>
      </c>
      <c r="AH21" s="13"/>
      <c r="AI21" s="41"/>
      <c r="AJ21" s="41"/>
      <c r="AK21" s="41"/>
    </row>
    <row r="22" spans="1:37" ht="15.75" thickBot="1" x14ac:dyDescent="0.3">
      <c r="A22" s="28">
        <v>18</v>
      </c>
      <c r="B22" s="13" t="s">
        <v>23</v>
      </c>
      <c r="C22" s="46">
        <v>1071</v>
      </c>
      <c r="D22" s="46">
        <v>6</v>
      </c>
      <c r="E22" s="46">
        <v>178.5</v>
      </c>
      <c r="F22" s="12"/>
      <c r="G22" s="12">
        <v>18</v>
      </c>
      <c r="H22" s="13"/>
      <c r="I22" s="12"/>
      <c r="J22" s="12"/>
      <c r="K22" s="23"/>
      <c r="L22" s="12"/>
      <c r="M22" s="12">
        <v>18</v>
      </c>
      <c r="N22" s="13"/>
      <c r="O22" s="12"/>
      <c r="P22" s="12"/>
      <c r="Q22" s="12"/>
      <c r="S22" s="12">
        <v>18</v>
      </c>
      <c r="T22" s="13"/>
      <c r="U22" s="12"/>
      <c r="V22" s="12"/>
      <c r="W22" s="23"/>
      <c r="X22" s="12"/>
      <c r="Y22" s="12"/>
      <c r="Z22" s="12">
        <v>18</v>
      </c>
      <c r="AA22" s="13"/>
      <c r="AB22" s="12">
        <f>SUM(Tableau5735111622[[#This Row],[QA]]-Tableau5724101521[[#This Row],[QA]]-Tableau5739[[#This Row],[QA]])</f>
        <v>0</v>
      </c>
      <c r="AC22" s="12">
        <f>SUM(Tableau5735111622[[#This Row],[Parties]]-Tableau5724101521[[#This Row],[Parties]]-Tableau5739[[#This Row],[Parties]])</f>
        <v>0</v>
      </c>
      <c r="AD22" s="23" t="e">
        <f t="shared" si="0"/>
        <v>#DIV/0!</v>
      </c>
      <c r="AE22" s="12"/>
      <c r="AF22" s="12"/>
      <c r="AG22" s="12">
        <v>18</v>
      </c>
      <c r="AH22" s="13"/>
      <c r="AI22" s="41"/>
      <c r="AJ22" s="41"/>
      <c r="AK22" s="41"/>
    </row>
    <row r="23" spans="1:37" ht="30.75" thickBot="1" x14ac:dyDescent="0.3">
      <c r="A23" s="2">
        <v>19</v>
      </c>
      <c r="B23" s="13" t="s">
        <v>42</v>
      </c>
      <c r="C23" s="46">
        <v>710</v>
      </c>
      <c r="D23" s="46">
        <v>6</v>
      </c>
      <c r="E23" s="46">
        <v>118.33</v>
      </c>
      <c r="F23" s="27"/>
      <c r="G23" s="2">
        <v>19</v>
      </c>
      <c r="H23" s="13"/>
      <c r="I23" s="12"/>
      <c r="J23" s="12"/>
      <c r="K23" s="23"/>
      <c r="L23" s="22"/>
      <c r="M23" s="2">
        <v>19</v>
      </c>
      <c r="N23" s="13"/>
      <c r="O23" s="12"/>
      <c r="P23" s="12"/>
      <c r="Q23" s="12"/>
      <c r="S23" s="2">
        <v>19</v>
      </c>
      <c r="T23" s="13"/>
      <c r="U23" s="12"/>
      <c r="V23" s="12"/>
      <c r="W23" s="23"/>
      <c r="X23" s="12"/>
      <c r="Y23" s="22"/>
      <c r="Z23" s="2">
        <v>19</v>
      </c>
      <c r="AA23" s="13"/>
      <c r="AB23" s="12">
        <f>SUM(Tableau5735111622[[#This Row],[QA]]-Tableau5724101521[[#This Row],[QA]]-Tableau5739[[#This Row],[QA]])</f>
        <v>0</v>
      </c>
      <c r="AC23" s="12">
        <f>SUM(Tableau5735111622[[#This Row],[Parties]]-Tableau5724101521[[#This Row],[Parties]]-Tableau5739[[#This Row],[Parties]])</f>
        <v>0</v>
      </c>
      <c r="AD23" s="23" t="e">
        <f t="shared" si="0"/>
        <v>#DIV/0!</v>
      </c>
      <c r="AE23" s="12"/>
      <c r="AF23" s="22"/>
      <c r="AG23" s="2">
        <v>19</v>
      </c>
      <c r="AH23" s="13"/>
      <c r="AI23" s="41"/>
      <c r="AJ23" s="41"/>
      <c r="AK23" s="41"/>
    </row>
    <row r="24" spans="1:37" ht="15.75" thickBot="1" x14ac:dyDescent="0.3">
      <c r="A24" s="28">
        <v>20</v>
      </c>
      <c r="B24" s="13" t="s">
        <v>31</v>
      </c>
      <c r="C24" s="46">
        <v>898</v>
      </c>
      <c r="D24" s="46">
        <v>6</v>
      </c>
      <c r="E24" s="46">
        <v>149.66999999999999</v>
      </c>
      <c r="F24" s="12"/>
      <c r="G24" s="12">
        <v>20</v>
      </c>
      <c r="H24" s="13"/>
      <c r="I24" s="12"/>
      <c r="J24" s="12"/>
      <c r="K24" s="23"/>
      <c r="L24" s="12"/>
      <c r="M24" s="12">
        <v>20</v>
      </c>
      <c r="N24" s="13"/>
      <c r="O24" s="12"/>
      <c r="P24" s="12"/>
      <c r="Q24" s="12"/>
      <c r="S24" s="12">
        <v>20</v>
      </c>
      <c r="T24" s="13"/>
      <c r="U24" s="12"/>
      <c r="V24" s="12"/>
      <c r="W24" s="23"/>
      <c r="X24" s="12"/>
      <c r="Y24" s="12"/>
      <c r="Z24" s="12">
        <v>20</v>
      </c>
      <c r="AA24" s="13"/>
      <c r="AB24" s="12">
        <f>SUM(Tableau5735111622[[#This Row],[QA]]-Tableau5724101521[[#This Row],[QA]]-Tableau5739[[#This Row],[QA]])</f>
        <v>0</v>
      </c>
      <c r="AC24" s="12">
        <f>SUM(Tableau5735111622[[#This Row],[Parties]]-Tableau5724101521[[#This Row],[Parties]]-Tableau5739[[#This Row],[Parties]])</f>
        <v>0</v>
      </c>
      <c r="AD24" s="23" t="e">
        <f t="shared" si="0"/>
        <v>#DIV/0!</v>
      </c>
      <c r="AE24" s="12"/>
      <c r="AF24" s="12"/>
      <c r="AG24" s="12">
        <v>20</v>
      </c>
      <c r="AH24" s="13"/>
      <c r="AI24" s="41"/>
      <c r="AJ24" s="41"/>
      <c r="AK24" s="41"/>
    </row>
    <row r="25" spans="1:37" ht="15.75" thickBot="1" x14ac:dyDescent="0.3">
      <c r="A25" s="2">
        <v>21</v>
      </c>
      <c r="B25" s="13" t="s">
        <v>30</v>
      </c>
      <c r="C25" s="46">
        <v>866</v>
      </c>
      <c r="D25" s="46">
        <v>6</v>
      </c>
      <c r="E25" s="46">
        <v>144.33000000000001</v>
      </c>
      <c r="F25" s="22"/>
      <c r="G25" s="2">
        <v>21</v>
      </c>
      <c r="H25" s="13"/>
      <c r="I25" s="12"/>
      <c r="J25" s="12"/>
      <c r="K25" s="23"/>
      <c r="L25" s="22"/>
      <c r="M25" s="2">
        <v>21</v>
      </c>
      <c r="N25" s="13"/>
      <c r="O25" s="12"/>
      <c r="P25" s="12"/>
      <c r="Q25" s="12"/>
      <c r="S25" s="2">
        <v>21</v>
      </c>
      <c r="T25" s="13"/>
      <c r="U25" s="12"/>
      <c r="V25" s="12"/>
      <c r="W25" s="23"/>
      <c r="X25" s="12"/>
      <c r="Y25" s="22"/>
      <c r="Z25" s="2">
        <v>21</v>
      </c>
      <c r="AA25" s="13"/>
      <c r="AB25" s="12">
        <f>SUM(Tableau5735111622[[#This Row],[QA]]-Tableau5724101521[[#This Row],[QA]]-Tableau5739[[#This Row],[QA]])</f>
        <v>0</v>
      </c>
      <c r="AC25" s="12">
        <f>SUM(Tableau5735111622[[#This Row],[Parties]]-Tableau5724101521[[#This Row],[Parties]]-Tableau5739[[#This Row],[Parties]])</f>
        <v>0</v>
      </c>
      <c r="AD25" s="23" t="e">
        <f t="shared" si="0"/>
        <v>#DIV/0!</v>
      </c>
      <c r="AE25" s="12"/>
      <c r="AF25" s="22"/>
      <c r="AG25" s="2">
        <v>21</v>
      </c>
      <c r="AH25" s="13"/>
      <c r="AI25" s="41"/>
      <c r="AJ25" s="41"/>
      <c r="AK25" s="41"/>
    </row>
    <row r="26" spans="1:37" ht="15.75" thickBot="1" x14ac:dyDescent="0.3">
      <c r="A26" s="28">
        <v>22</v>
      </c>
      <c r="B26" s="13" t="s">
        <v>35</v>
      </c>
      <c r="C26" s="46">
        <v>817</v>
      </c>
      <c r="D26" s="46">
        <v>6</v>
      </c>
      <c r="E26" s="46">
        <v>136.16999999999999</v>
      </c>
      <c r="F26" s="12"/>
      <c r="G26" s="12">
        <v>22</v>
      </c>
      <c r="H26" s="13"/>
      <c r="I26" s="12"/>
      <c r="J26" s="12"/>
      <c r="K26" s="23"/>
      <c r="L26" s="12"/>
      <c r="M26" s="12">
        <v>22</v>
      </c>
      <c r="N26" s="13"/>
      <c r="O26" s="12"/>
      <c r="P26" s="12"/>
      <c r="Q26" s="12"/>
      <c r="S26" s="12">
        <v>22</v>
      </c>
      <c r="T26" s="13"/>
      <c r="U26" s="12"/>
      <c r="V26" s="12"/>
      <c r="W26" s="23"/>
      <c r="X26" s="12"/>
      <c r="Y26" s="12"/>
      <c r="Z26" s="12">
        <v>22</v>
      </c>
      <c r="AA26" s="13"/>
      <c r="AB26" s="12">
        <f>SUM(Tableau5735111622[[#This Row],[QA]]-Tableau5724101521[[#This Row],[QA]]-Tableau5739[[#This Row],[QA]])</f>
        <v>0</v>
      </c>
      <c r="AC26" s="12">
        <f>SUM(Tableau5735111622[[#This Row],[Parties]]-Tableau5724101521[[#This Row],[Parties]]-Tableau5739[[#This Row],[Parties]])</f>
        <v>0</v>
      </c>
      <c r="AD26" s="23" t="e">
        <f t="shared" si="0"/>
        <v>#DIV/0!</v>
      </c>
      <c r="AE26" s="12"/>
      <c r="AF26" s="12"/>
      <c r="AG26" s="12">
        <v>22</v>
      </c>
      <c r="AH26" s="13"/>
      <c r="AI26" s="41"/>
      <c r="AJ26" s="41"/>
      <c r="AK26" s="41"/>
    </row>
    <row r="27" spans="1:37" ht="15.75" thickBot="1" x14ac:dyDescent="0.3">
      <c r="A27" s="2">
        <v>23</v>
      </c>
      <c r="B27" s="13"/>
      <c r="C27" s="12"/>
      <c r="D27" s="12"/>
      <c r="E27" s="12"/>
      <c r="F27" s="22"/>
      <c r="G27" s="2">
        <v>23</v>
      </c>
      <c r="H27" s="13"/>
      <c r="I27" s="12"/>
      <c r="J27" s="12"/>
      <c r="K27" s="23"/>
      <c r="L27" s="22"/>
      <c r="M27" s="2">
        <v>23</v>
      </c>
      <c r="N27" s="13"/>
      <c r="O27" s="12"/>
      <c r="P27" s="12"/>
      <c r="Q27" s="12"/>
      <c r="S27" s="2">
        <v>23</v>
      </c>
      <c r="T27" s="13"/>
      <c r="U27" s="12"/>
      <c r="V27" s="12"/>
      <c r="W27" s="23"/>
      <c r="X27" s="12"/>
      <c r="Y27" s="22"/>
      <c r="Z27" s="2">
        <v>23</v>
      </c>
      <c r="AA27" s="13"/>
      <c r="AB27" s="12">
        <f>SUM(Tableau5735111622[[#This Row],[QA]]-Tableau5724101521[[#This Row],[QA]]-Tableau5739[[#This Row],[QA]])</f>
        <v>0</v>
      </c>
      <c r="AC27" s="12">
        <f>SUM(Tableau5735111622[[#This Row],[Parties]]-Tableau5724101521[[#This Row],[Parties]]-Tableau5739[[#This Row],[Parties]])</f>
        <v>0</v>
      </c>
      <c r="AD27" s="23" t="e">
        <f t="shared" si="0"/>
        <v>#DIV/0!</v>
      </c>
      <c r="AE27" s="12"/>
      <c r="AF27" s="22"/>
      <c r="AG27" s="2">
        <v>23</v>
      </c>
      <c r="AH27" s="13"/>
      <c r="AI27" s="41"/>
      <c r="AJ27" s="41"/>
      <c r="AK27" s="41"/>
    </row>
    <row r="28" spans="1:37" ht="15.75" thickBot="1" x14ac:dyDescent="0.3">
      <c r="A28" s="28">
        <v>24</v>
      </c>
      <c r="B28" s="13"/>
      <c r="C28" s="12"/>
      <c r="D28" s="12"/>
      <c r="E28" s="12"/>
      <c r="F28" s="12"/>
      <c r="G28" s="12">
        <v>24</v>
      </c>
      <c r="H28" s="13"/>
      <c r="I28" s="12"/>
      <c r="J28" s="12"/>
      <c r="K28" s="23"/>
      <c r="L28" s="12"/>
      <c r="M28" s="12">
        <v>24</v>
      </c>
      <c r="N28" s="13"/>
      <c r="O28" s="12"/>
      <c r="P28" s="12"/>
      <c r="Q28" s="12"/>
      <c r="S28" s="12">
        <v>24</v>
      </c>
      <c r="T28" s="13"/>
      <c r="U28" s="12"/>
      <c r="V28" s="12"/>
      <c r="W28" s="23"/>
      <c r="X28" s="12"/>
      <c r="Y28" s="12"/>
      <c r="Z28" s="12">
        <v>24</v>
      </c>
      <c r="AA28" s="13"/>
      <c r="AB28" s="12">
        <f>SUM(Tableau5735111622[[#This Row],[QA]]-Tableau5724101521[[#This Row],[QA]]-Tableau5739[[#This Row],[QA]])</f>
        <v>0</v>
      </c>
      <c r="AC28" s="12">
        <f>SUM(Tableau5735111622[[#This Row],[Parties]]-Tableau5724101521[[#This Row],[Parties]]-Tableau5739[[#This Row],[Parties]])</f>
        <v>0</v>
      </c>
      <c r="AD28" s="23" t="e">
        <f t="shared" si="0"/>
        <v>#DIV/0!</v>
      </c>
      <c r="AE28" s="12"/>
      <c r="AF28" s="12"/>
      <c r="AG28" s="12">
        <v>24</v>
      </c>
      <c r="AH28" s="13"/>
      <c r="AI28" s="41"/>
      <c r="AJ28" s="41"/>
      <c r="AK28" s="41"/>
    </row>
    <row r="29" spans="1:37" ht="15.75" thickBot="1" x14ac:dyDescent="0.3">
      <c r="A29" s="2">
        <v>25</v>
      </c>
      <c r="B29" s="13"/>
      <c r="C29" s="12"/>
      <c r="D29" s="12"/>
      <c r="E29" s="12"/>
      <c r="F29" s="27"/>
      <c r="G29" s="2">
        <v>25</v>
      </c>
      <c r="H29" s="13"/>
      <c r="I29" s="12"/>
      <c r="J29" s="12"/>
      <c r="K29" s="23"/>
      <c r="L29" s="22"/>
      <c r="M29" s="2">
        <v>25</v>
      </c>
      <c r="N29" s="13"/>
      <c r="O29" s="12"/>
      <c r="P29" s="12"/>
      <c r="Q29" s="12"/>
      <c r="S29" s="2">
        <v>25</v>
      </c>
      <c r="T29" s="13"/>
      <c r="U29" s="12"/>
      <c r="V29" s="12"/>
      <c r="W29" s="23"/>
      <c r="X29" s="12"/>
      <c r="Y29" s="22"/>
      <c r="Z29" s="2">
        <v>25</v>
      </c>
      <c r="AA29" s="13"/>
      <c r="AB29" s="12">
        <f>SUM(Tableau5735111622[[#This Row],[QA]]-Tableau5724101521[[#This Row],[QA]]-Tableau5739[[#This Row],[QA]])</f>
        <v>0</v>
      </c>
      <c r="AC29" s="12">
        <f>SUM(Tableau5735111622[[#This Row],[Parties]]-Tableau5724101521[[#This Row],[Parties]]-Tableau5739[[#This Row],[Parties]])</f>
        <v>0</v>
      </c>
      <c r="AD29" s="23" t="e">
        <f t="shared" si="0"/>
        <v>#DIV/0!</v>
      </c>
      <c r="AE29" s="12"/>
      <c r="AF29" s="22"/>
      <c r="AG29" s="2">
        <v>25</v>
      </c>
      <c r="AH29" s="13"/>
      <c r="AI29" s="41"/>
      <c r="AJ29" s="41"/>
      <c r="AK29" s="41"/>
    </row>
    <row r="30" spans="1:37" ht="15.75" thickBot="1" x14ac:dyDescent="0.3">
      <c r="A30" s="28">
        <v>26</v>
      </c>
      <c r="B30" s="13"/>
      <c r="C30" s="12"/>
      <c r="D30" s="12"/>
      <c r="E30" s="12"/>
      <c r="F30" s="12"/>
      <c r="G30" s="12">
        <v>26</v>
      </c>
      <c r="H30" s="13"/>
      <c r="I30" s="12"/>
      <c r="J30" s="12"/>
      <c r="K30" s="23"/>
      <c r="L30" s="12"/>
      <c r="M30" s="12">
        <v>26</v>
      </c>
      <c r="N30" s="13"/>
      <c r="O30" s="12"/>
      <c r="P30" s="12"/>
      <c r="Q30" s="12"/>
      <c r="S30" s="12">
        <v>26</v>
      </c>
      <c r="T30" s="13"/>
      <c r="U30" s="12"/>
      <c r="V30" s="12"/>
      <c r="W30" s="23"/>
      <c r="X30" s="12"/>
      <c r="Y30" s="12"/>
      <c r="Z30" s="12">
        <v>26</v>
      </c>
      <c r="AA30" s="13"/>
      <c r="AB30" s="12">
        <f>SUM(Tableau5735111622[[#This Row],[QA]]-Tableau5724101521[[#This Row],[QA]]-Tableau5739[[#This Row],[QA]])</f>
        <v>0</v>
      </c>
      <c r="AC30" s="12">
        <f>SUM(Tableau5735111622[[#This Row],[Parties]]-Tableau5724101521[[#This Row],[Parties]]-Tableau5739[[#This Row],[Parties]])</f>
        <v>0</v>
      </c>
      <c r="AD30" s="23" t="e">
        <f t="shared" si="0"/>
        <v>#DIV/0!</v>
      </c>
      <c r="AE30" s="12"/>
      <c r="AF30" s="12"/>
      <c r="AG30" s="12">
        <v>26</v>
      </c>
      <c r="AH30" s="13"/>
      <c r="AI30" s="41"/>
      <c r="AJ30" s="41"/>
      <c r="AK30" s="41"/>
    </row>
    <row r="31" spans="1:37" ht="15.75" thickBot="1" x14ac:dyDescent="0.3">
      <c r="A31" s="2">
        <v>27</v>
      </c>
      <c r="B31" s="13"/>
      <c r="C31" s="12"/>
      <c r="D31" s="12"/>
      <c r="E31" s="12"/>
      <c r="F31" s="22"/>
      <c r="G31" s="2">
        <v>27</v>
      </c>
      <c r="H31" s="13"/>
      <c r="I31" s="12"/>
      <c r="J31" s="12"/>
      <c r="K31" s="23"/>
      <c r="L31" s="22"/>
      <c r="M31" s="2">
        <v>27</v>
      </c>
      <c r="N31" s="13"/>
      <c r="O31" s="12"/>
      <c r="P31" s="12"/>
      <c r="Q31" s="12"/>
      <c r="S31" s="2">
        <v>27</v>
      </c>
      <c r="T31" s="13"/>
      <c r="U31" s="12"/>
      <c r="V31" s="12"/>
      <c r="W31" s="23"/>
      <c r="X31" s="12"/>
      <c r="Y31" s="22"/>
      <c r="Z31" s="2">
        <v>27</v>
      </c>
      <c r="AA31" s="13"/>
      <c r="AB31" s="12">
        <f>SUM(Tableau5735111622[[#This Row],[QA]]-Tableau5724101521[[#This Row],[QA]]-Tableau5739[[#This Row],[QA]])</f>
        <v>0</v>
      </c>
      <c r="AC31" s="12">
        <f>SUM(Tableau5735111622[[#This Row],[Parties]]-Tableau5724101521[[#This Row],[Parties]]-Tableau5739[[#This Row],[Parties]])</f>
        <v>0</v>
      </c>
      <c r="AD31" s="23" t="e">
        <f t="shared" si="0"/>
        <v>#DIV/0!</v>
      </c>
      <c r="AE31" s="12"/>
      <c r="AF31" s="22"/>
      <c r="AG31" s="2">
        <v>27</v>
      </c>
      <c r="AH31" s="13"/>
      <c r="AI31" s="41"/>
      <c r="AJ31" s="41"/>
      <c r="AK31" s="41"/>
    </row>
    <row r="32" spans="1:37" ht="15.75" thickBot="1" x14ac:dyDescent="0.3">
      <c r="A32" s="28">
        <v>28</v>
      </c>
      <c r="B32" s="13"/>
      <c r="C32" s="12"/>
      <c r="D32" s="12"/>
      <c r="E32" s="12"/>
      <c r="F32" s="12"/>
      <c r="G32" s="12">
        <v>28</v>
      </c>
      <c r="H32" s="13"/>
      <c r="I32" s="12"/>
      <c r="J32" s="12"/>
      <c r="K32" s="23"/>
      <c r="L32" s="12"/>
      <c r="M32" s="12">
        <v>28</v>
      </c>
      <c r="N32" s="13"/>
      <c r="O32" s="12"/>
      <c r="P32" s="12"/>
      <c r="Q32" s="12"/>
      <c r="S32" s="12">
        <v>28</v>
      </c>
      <c r="T32" s="13"/>
      <c r="U32" s="12"/>
      <c r="V32" s="12"/>
      <c r="W32" s="23"/>
      <c r="X32" s="12"/>
      <c r="Y32" s="12"/>
      <c r="Z32" s="12">
        <v>28</v>
      </c>
      <c r="AA32" s="13"/>
      <c r="AB32" s="12">
        <f>SUM(Tableau5735111622[[#This Row],[QA]]-Tableau5724101521[[#This Row],[QA]]-Tableau5739[[#This Row],[QA]])</f>
        <v>0</v>
      </c>
      <c r="AC32" s="12">
        <f>SUM(Tableau5735111622[[#This Row],[Parties]]-Tableau5724101521[[#This Row],[Parties]]-Tableau5739[[#This Row],[Parties]])</f>
        <v>0</v>
      </c>
      <c r="AD32" s="23" t="e">
        <f t="shared" si="0"/>
        <v>#DIV/0!</v>
      </c>
      <c r="AE32" s="12"/>
      <c r="AF32" s="12"/>
      <c r="AG32" s="12">
        <v>28</v>
      </c>
      <c r="AH32" s="13"/>
      <c r="AI32" s="41"/>
      <c r="AJ32" s="41"/>
      <c r="AK32" s="41"/>
    </row>
    <row r="33" spans="1:37" ht="15.75" thickBot="1" x14ac:dyDescent="0.3">
      <c r="A33" s="2">
        <v>29</v>
      </c>
      <c r="B33" s="13"/>
      <c r="C33" s="12"/>
      <c r="D33" s="12"/>
      <c r="E33" s="12"/>
      <c r="F33" s="22"/>
      <c r="G33" s="2">
        <v>29</v>
      </c>
      <c r="H33" s="13"/>
      <c r="I33" s="12"/>
      <c r="J33" s="12"/>
      <c r="K33" s="23"/>
      <c r="L33" s="22"/>
      <c r="M33" s="2">
        <v>29</v>
      </c>
      <c r="N33" s="13"/>
      <c r="O33" s="12"/>
      <c r="P33" s="12"/>
      <c r="Q33" s="12"/>
      <c r="S33" s="2">
        <v>29</v>
      </c>
      <c r="T33" s="13"/>
      <c r="U33" s="12"/>
      <c r="V33" s="12"/>
      <c r="W33" s="23"/>
      <c r="X33" s="32"/>
      <c r="Y33" s="33"/>
      <c r="Z33" s="2">
        <v>29</v>
      </c>
      <c r="AA33" s="13"/>
      <c r="AB33" s="12">
        <f>SUM(Tableau5735111622[[#This Row],[QA]]-Tableau5724101521[[#This Row],[QA]]-Tableau5739[[#This Row],[QA]])</f>
        <v>0</v>
      </c>
      <c r="AC33" s="12">
        <f>SUM(Tableau5735111622[[#This Row],[Parties]]-Tableau5724101521[[#This Row],[Parties]]-Tableau5739[[#This Row],[Parties]])</f>
        <v>0</v>
      </c>
      <c r="AD33" s="23" t="e">
        <f t="shared" si="0"/>
        <v>#DIV/0!</v>
      </c>
      <c r="AE33" s="32"/>
      <c r="AF33" s="22"/>
      <c r="AG33" s="2">
        <v>29</v>
      </c>
      <c r="AH33" s="13"/>
      <c r="AI33" s="41"/>
      <c r="AJ33" s="41"/>
      <c r="AK33" s="41"/>
    </row>
    <row r="34" spans="1:37" ht="15.75" thickBot="1" x14ac:dyDescent="0.3">
      <c r="A34" s="28">
        <v>30</v>
      </c>
      <c r="B34" s="13"/>
      <c r="C34" s="12"/>
      <c r="D34" s="12"/>
      <c r="E34" s="12"/>
      <c r="F34" s="21"/>
      <c r="G34" s="12">
        <v>30</v>
      </c>
      <c r="H34" s="13"/>
      <c r="I34" s="12"/>
      <c r="J34" s="12"/>
      <c r="K34" s="23"/>
      <c r="L34" s="12"/>
      <c r="M34" s="12">
        <v>30</v>
      </c>
      <c r="N34" s="13"/>
      <c r="O34" s="12"/>
      <c r="P34" s="12"/>
      <c r="Q34" s="12"/>
      <c r="S34" s="12">
        <v>30</v>
      </c>
      <c r="T34" s="13"/>
      <c r="U34" s="12"/>
      <c r="V34" s="12"/>
      <c r="W34" s="23"/>
      <c r="X34" s="12"/>
      <c r="Y34" s="12"/>
      <c r="Z34" s="12">
        <v>30</v>
      </c>
      <c r="AA34" s="13"/>
      <c r="AB34" s="12">
        <f>SUM(Tableau5735111622[[#This Row],[QA]]-Tableau5724101521[[#This Row],[QA]]-Tableau5739[[#This Row],[QA]])</f>
        <v>0</v>
      </c>
      <c r="AC34" s="12">
        <f>SUM(Tableau5735111622[[#This Row],[Parties]]-Tableau5724101521[[#This Row],[Parties]]-Tableau5739[[#This Row],[Parties]])</f>
        <v>0</v>
      </c>
      <c r="AD34" s="23" t="e">
        <f t="shared" si="0"/>
        <v>#DIV/0!</v>
      </c>
      <c r="AE34" s="12"/>
      <c r="AF34" s="12"/>
      <c r="AG34" s="12">
        <v>30</v>
      </c>
      <c r="AH34" s="13"/>
      <c r="AI34" s="41"/>
      <c r="AJ34" s="41"/>
      <c r="AK34" s="41"/>
    </row>
    <row r="35" spans="1:37" ht="15.75" thickBot="1" x14ac:dyDescent="0.3">
      <c r="A35" s="2">
        <v>31</v>
      </c>
      <c r="B35" s="13"/>
      <c r="C35" s="12"/>
      <c r="D35" s="12"/>
      <c r="E35" s="12"/>
      <c r="F35" s="22"/>
      <c r="G35" s="2">
        <v>31</v>
      </c>
      <c r="H35" s="13"/>
      <c r="I35" s="12"/>
      <c r="J35" s="12"/>
      <c r="K35" s="23"/>
      <c r="L35" s="22"/>
      <c r="M35" s="2">
        <v>31</v>
      </c>
      <c r="N35" s="13"/>
      <c r="O35" s="12"/>
      <c r="P35" s="12"/>
      <c r="Q35" s="12"/>
      <c r="S35" s="2">
        <v>31</v>
      </c>
      <c r="T35" s="13"/>
      <c r="U35" s="12"/>
      <c r="V35" s="12"/>
      <c r="W35" s="23"/>
      <c r="X35" s="12"/>
      <c r="Y35" s="33"/>
      <c r="Z35" s="2">
        <v>31</v>
      </c>
      <c r="AA35" s="13"/>
      <c r="AB35" s="12">
        <f>SUM(Tableau5735111622[[#This Row],[QA]]-Tableau5724101521[[#This Row],[QA]]-Tableau5739[[#This Row],[QA]])</f>
        <v>0</v>
      </c>
      <c r="AC35" s="12">
        <f>SUM(Tableau5735111622[[#This Row],[Parties]]-Tableau5724101521[[#This Row],[Parties]]-Tableau5739[[#This Row],[Parties]])</f>
        <v>0</v>
      </c>
      <c r="AD35" s="23" t="e">
        <f t="shared" si="0"/>
        <v>#DIV/0!</v>
      </c>
      <c r="AE35" s="32"/>
      <c r="AF35" s="22"/>
      <c r="AG35" s="2">
        <v>31</v>
      </c>
      <c r="AH35" s="13"/>
      <c r="AI35" s="41"/>
      <c r="AJ35" s="41"/>
      <c r="AK35" s="41"/>
    </row>
    <row r="36" spans="1:37" ht="15.75" thickBot="1" x14ac:dyDescent="0.3">
      <c r="A36" s="28">
        <v>32</v>
      </c>
      <c r="B36" s="13"/>
      <c r="C36" s="12"/>
      <c r="D36" s="12"/>
      <c r="E36" s="12"/>
      <c r="F36" s="22"/>
      <c r="G36" s="12">
        <v>32</v>
      </c>
      <c r="H36" s="13"/>
      <c r="I36" s="12"/>
      <c r="J36" s="12"/>
      <c r="K36" s="23"/>
      <c r="M36" s="12">
        <v>32</v>
      </c>
      <c r="N36" s="13"/>
      <c r="O36" s="12"/>
      <c r="P36" s="12"/>
      <c r="Q36" s="12"/>
      <c r="S36" s="12">
        <v>32</v>
      </c>
      <c r="T36" s="13"/>
      <c r="U36" s="12"/>
      <c r="V36" s="12"/>
      <c r="W36" s="23"/>
      <c r="X36" s="12"/>
      <c r="Y36" s="22"/>
      <c r="Z36" s="12">
        <v>32</v>
      </c>
      <c r="AA36" s="13"/>
      <c r="AB36" s="12">
        <f>SUM(Tableau5735111622[[#This Row],[QA]]-Tableau5724101521[[#This Row],[QA]]-Tableau5739[[#This Row],[QA]])</f>
        <v>0</v>
      </c>
      <c r="AC36" s="12">
        <f>SUM(Tableau5735111622[[#This Row],[Parties]]-Tableau5724101521[[#This Row],[Parties]]-Tableau5739[[#This Row],[Parties]])</f>
        <v>0</v>
      </c>
      <c r="AD36" s="23" t="e">
        <f t="shared" si="0"/>
        <v>#DIV/0!</v>
      </c>
      <c r="AE36" s="12"/>
      <c r="AG36" s="12">
        <v>32</v>
      </c>
      <c r="AH36" s="13"/>
      <c r="AI36" s="41"/>
      <c r="AJ36" s="41"/>
      <c r="AK36" s="41"/>
    </row>
    <row r="37" spans="1:37" ht="15.75" thickBot="1" x14ac:dyDescent="0.3">
      <c r="A37" s="2">
        <v>33</v>
      </c>
      <c r="B37" s="13"/>
      <c r="C37" s="12"/>
      <c r="D37" s="12"/>
      <c r="E37" s="12"/>
      <c r="F37"/>
      <c r="G37" s="2">
        <v>33</v>
      </c>
      <c r="H37" s="13"/>
      <c r="I37" s="12"/>
      <c r="J37" s="12"/>
      <c r="K37" s="23"/>
      <c r="M37" s="2">
        <v>33</v>
      </c>
      <c r="N37" s="13"/>
      <c r="O37" s="12"/>
      <c r="P37" s="12"/>
      <c r="Q37" s="12"/>
      <c r="S37" s="2">
        <v>33</v>
      </c>
      <c r="T37" s="13"/>
      <c r="U37" s="12"/>
      <c r="V37" s="12"/>
      <c r="W37" s="23"/>
      <c r="X37" s="32"/>
      <c r="Y37" s="22"/>
      <c r="Z37" s="2">
        <v>33</v>
      </c>
      <c r="AA37" s="13"/>
      <c r="AB37" s="12">
        <f>SUM(Tableau5735111622[[#This Row],[QA]]-Tableau5724101521[[#This Row],[QA]]-Tableau5739[[#This Row],[QA]])</f>
        <v>0</v>
      </c>
      <c r="AC37" s="12">
        <f>SUM(Tableau5735111622[[#This Row],[Parties]]-Tableau5724101521[[#This Row],[Parties]]-Tableau5739[[#This Row],[Parties]])</f>
        <v>0</v>
      </c>
      <c r="AD37" s="23" t="e">
        <f t="shared" si="0"/>
        <v>#DIV/0!</v>
      </c>
      <c r="AE37" s="12"/>
      <c r="AG37" s="2">
        <v>33</v>
      </c>
      <c r="AH37" s="13"/>
      <c r="AI37" s="41"/>
      <c r="AJ37" s="41"/>
      <c r="AK37" s="41"/>
    </row>
    <row r="38" spans="1:37" ht="15.75" thickBot="1" x14ac:dyDescent="0.3">
      <c r="A38" s="28">
        <v>34</v>
      </c>
      <c r="B38" s="13"/>
      <c r="C38" s="12"/>
      <c r="D38" s="12"/>
      <c r="E38" s="12"/>
      <c r="G38" s="12">
        <v>34</v>
      </c>
      <c r="H38" s="13"/>
      <c r="I38" s="12"/>
      <c r="J38" s="12"/>
      <c r="K38" s="23"/>
      <c r="M38" s="12">
        <v>34</v>
      </c>
      <c r="N38" s="13"/>
      <c r="O38" s="12"/>
      <c r="P38" s="12"/>
      <c r="Q38" s="12"/>
      <c r="S38" s="12">
        <v>34</v>
      </c>
      <c r="T38" s="13"/>
      <c r="U38" s="12"/>
      <c r="V38" s="12"/>
      <c r="W38" s="23"/>
      <c r="X38" s="12"/>
      <c r="Y38" s="22"/>
      <c r="Z38" s="12">
        <v>34</v>
      </c>
      <c r="AA38" s="13"/>
      <c r="AB38" s="12">
        <f>SUM(Tableau5735111622[[#This Row],[QA]]-Tableau5724101521[[#This Row],[QA]]-Tableau5739[[#This Row],[QA]])</f>
        <v>0</v>
      </c>
      <c r="AC38" s="12">
        <f>SUM(Tableau5735111622[[#This Row],[Parties]]-Tableau5724101521[[#This Row],[Parties]]-Tableau5739[[#This Row],[Parties]])</f>
        <v>0</v>
      </c>
      <c r="AD38" s="23" t="e">
        <f t="shared" si="0"/>
        <v>#DIV/0!</v>
      </c>
      <c r="AE38" s="12"/>
      <c r="AG38" s="12">
        <v>34</v>
      </c>
      <c r="AH38" s="13"/>
      <c r="AI38" s="41"/>
      <c r="AJ38" s="41"/>
      <c r="AK38" s="41"/>
    </row>
    <row r="39" spans="1:37" ht="15.75" thickBot="1" x14ac:dyDescent="0.3">
      <c r="A39" s="2">
        <v>35</v>
      </c>
      <c r="B39" s="13"/>
      <c r="C39" s="12"/>
      <c r="D39" s="12"/>
      <c r="E39" s="12"/>
      <c r="G39" s="2">
        <v>35</v>
      </c>
      <c r="H39" s="13"/>
      <c r="I39" s="12"/>
      <c r="J39" s="12"/>
      <c r="K39" s="23"/>
      <c r="M39" s="2">
        <v>35</v>
      </c>
      <c r="N39" s="13"/>
      <c r="O39" s="12"/>
      <c r="P39" s="12"/>
      <c r="Q39" s="12"/>
      <c r="S39" s="2">
        <v>35</v>
      </c>
      <c r="T39" s="13"/>
      <c r="U39" s="12"/>
      <c r="V39" s="12"/>
      <c r="W39" s="23"/>
      <c r="X39" s="12"/>
      <c r="Y39" s="22"/>
      <c r="Z39" s="2">
        <v>35</v>
      </c>
      <c r="AA39" s="13"/>
      <c r="AB39" s="12">
        <f>SUM(Tableau5735111622[[#This Row],[QA]]-Tableau5724101521[[#This Row],[QA]]-Tableau5739[[#This Row],[QA]])</f>
        <v>0</v>
      </c>
      <c r="AC39" s="12">
        <f>SUM(Tableau5735111622[[#This Row],[Parties]]-Tableau5724101521[[#This Row],[Parties]]-Tableau5739[[#This Row],[Parties]])</f>
        <v>0</v>
      </c>
      <c r="AD39" s="23" t="e">
        <f t="shared" si="0"/>
        <v>#DIV/0!</v>
      </c>
      <c r="AE39" s="12"/>
      <c r="AG39" s="2">
        <v>35</v>
      </c>
      <c r="AH39" s="13"/>
      <c r="AI39" s="41"/>
      <c r="AJ39" s="41"/>
      <c r="AK39" s="41"/>
    </row>
    <row r="40" spans="1:37" ht="15.75" thickBot="1" x14ac:dyDescent="0.3">
      <c r="A40" s="28">
        <v>36</v>
      </c>
      <c r="B40" s="13"/>
      <c r="C40" s="12"/>
      <c r="D40" s="12"/>
      <c r="E40" s="12"/>
      <c r="G40" s="12">
        <v>36</v>
      </c>
      <c r="H40" s="13"/>
      <c r="I40" s="12"/>
      <c r="J40" s="12"/>
      <c r="K40" s="23"/>
      <c r="M40" s="12">
        <v>36</v>
      </c>
      <c r="N40" s="13"/>
      <c r="O40" s="12"/>
      <c r="P40" s="12"/>
      <c r="Q40" s="12"/>
      <c r="S40" s="12">
        <v>36</v>
      </c>
      <c r="T40" s="13"/>
      <c r="U40" s="12"/>
      <c r="V40" s="12"/>
      <c r="W40" s="23"/>
      <c r="X40" s="12"/>
      <c r="Y40" s="22"/>
      <c r="Z40" s="12">
        <v>36</v>
      </c>
      <c r="AA40" s="13"/>
      <c r="AB40" s="12">
        <f>SUM(Tableau5735111622[[#This Row],[QA]]-Tableau5724101521[[#This Row],[QA]]-Tableau5739[[#This Row],[QA]])</f>
        <v>0</v>
      </c>
      <c r="AC40" s="12">
        <f>SUM(Tableau5735111622[[#This Row],[Parties]]-Tableau5724101521[[#This Row],[Parties]]-Tableau5739[[#This Row],[Parties]])</f>
        <v>0</v>
      </c>
      <c r="AD40" s="23" t="e">
        <f t="shared" si="0"/>
        <v>#DIV/0!</v>
      </c>
      <c r="AE40" s="12"/>
      <c r="AG40" s="12">
        <v>36</v>
      </c>
      <c r="AH40" s="13"/>
      <c r="AI40" s="41"/>
      <c r="AJ40" s="41"/>
      <c r="AK40" s="41"/>
    </row>
    <row r="41" spans="1:37" ht="15.75" thickBot="1" x14ac:dyDescent="0.3">
      <c r="A41" s="2">
        <v>37</v>
      </c>
      <c r="B41" s="13"/>
      <c r="C41" s="12"/>
      <c r="D41" s="12"/>
      <c r="E41" s="12"/>
      <c r="G41" s="2">
        <v>37</v>
      </c>
      <c r="H41" s="13"/>
      <c r="I41" s="12"/>
      <c r="J41" s="12"/>
      <c r="K41" s="23"/>
      <c r="M41" s="2">
        <v>37</v>
      </c>
      <c r="N41" s="13"/>
      <c r="O41" s="12"/>
      <c r="P41" s="12"/>
      <c r="Q41" s="12"/>
      <c r="S41" s="2">
        <v>37</v>
      </c>
      <c r="T41" s="13"/>
      <c r="U41" s="12"/>
      <c r="V41" s="12"/>
      <c r="W41" s="23"/>
      <c r="X41" s="12"/>
      <c r="Y41" s="22"/>
      <c r="Z41" s="2">
        <v>37</v>
      </c>
      <c r="AA41" s="13"/>
      <c r="AB41" s="12">
        <f>SUM(Tableau5735111622[[#This Row],[QA]]-Tableau5724101521[[#This Row],[QA]]-Tableau5739[[#This Row],[QA]])</f>
        <v>0</v>
      </c>
      <c r="AC41" s="12">
        <f>SUM(Tableau5735111622[[#This Row],[Parties]]-Tableau5724101521[[#This Row],[Parties]]-Tableau5739[[#This Row],[Parties]])</f>
        <v>0</v>
      </c>
      <c r="AD41" s="23" t="e">
        <f t="shared" si="0"/>
        <v>#DIV/0!</v>
      </c>
      <c r="AE41" s="12"/>
      <c r="AG41" s="2">
        <v>37</v>
      </c>
      <c r="AH41" s="13"/>
      <c r="AI41" s="41"/>
      <c r="AJ41" s="41"/>
      <c r="AK41" s="41"/>
    </row>
    <row r="42" spans="1:37" ht="15.75" thickBot="1" x14ac:dyDescent="0.3">
      <c r="A42" s="28">
        <v>38</v>
      </c>
      <c r="B42" s="13"/>
      <c r="C42" s="12"/>
      <c r="D42" s="12"/>
      <c r="E42" s="12"/>
      <c r="G42" s="12">
        <v>38</v>
      </c>
      <c r="H42" s="13"/>
      <c r="I42" s="12">
        <v>0</v>
      </c>
      <c r="J42" s="12"/>
      <c r="K42" s="23" t="e">
        <v>#DIV/0!</v>
      </c>
      <c r="M42" s="12">
        <v>38</v>
      </c>
      <c r="N42" s="13"/>
      <c r="O42" s="12"/>
      <c r="P42" s="12"/>
      <c r="Q42" s="12"/>
      <c r="S42" s="12">
        <v>38</v>
      </c>
      <c r="T42" s="13"/>
      <c r="U42" s="12"/>
      <c r="V42" s="12"/>
      <c r="W42" s="23"/>
      <c r="X42" s="12"/>
      <c r="Y42" s="22"/>
      <c r="Z42" s="12">
        <v>38</v>
      </c>
      <c r="AA42" s="13"/>
      <c r="AB42" s="12">
        <f>SUM(Tableau5735111622[[#This Row],[QA]]-Tableau5724101521[[#This Row],[QA]]-Tableau5739[[#This Row],[QA]])</f>
        <v>0</v>
      </c>
      <c r="AC42" s="12">
        <f>SUM(Tableau5735111622[[#This Row],[Parties]]-Tableau5724101521[[#This Row],[Parties]]-Tableau5739[[#This Row],[Parties]])</f>
        <v>0</v>
      </c>
      <c r="AD42" s="23" t="e">
        <f t="shared" si="0"/>
        <v>#DIV/0!</v>
      </c>
      <c r="AE42" s="12"/>
      <c r="AG42" s="12">
        <v>38</v>
      </c>
      <c r="AH42" s="13"/>
      <c r="AI42" s="41"/>
      <c r="AJ42" s="41"/>
      <c r="AK42" s="41"/>
    </row>
    <row r="43" spans="1:37" ht="15.75" thickBot="1" x14ac:dyDescent="0.3">
      <c r="A43" s="2">
        <v>39</v>
      </c>
      <c r="B43" s="13"/>
      <c r="C43" s="12"/>
      <c r="D43" s="12"/>
      <c r="E43" s="12"/>
      <c r="G43" s="2">
        <v>39</v>
      </c>
      <c r="H43" s="13"/>
      <c r="I43" s="12">
        <v>0</v>
      </c>
      <c r="J43" s="12"/>
      <c r="K43" s="23" t="e">
        <v>#DIV/0!</v>
      </c>
      <c r="M43" s="2">
        <v>39</v>
      </c>
      <c r="N43" s="13"/>
      <c r="O43" s="30"/>
      <c r="P43" s="12"/>
      <c r="Q43" s="12"/>
      <c r="S43" s="2">
        <v>39</v>
      </c>
      <c r="T43" s="13"/>
      <c r="U43" s="12">
        <f>SUM(Tableau5735111622[[#This Row],[QA]]-Tableau5739[[#This Row],[QA]])</f>
        <v>0</v>
      </c>
      <c r="V43" s="12">
        <f>SUM(Tableau5735111622[[#This Row],[Parties]]-Tableau5739[[#This Row],[Parties]])</f>
        <v>0</v>
      </c>
      <c r="W43" s="23" t="e">
        <f>SUM(Tableau5724101521[[#This Row],[QA]]/Tableau5724101521[[#This Row],[Parties]])</f>
        <v>#DIV/0!</v>
      </c>
      <c r="X43" s="12"/>
      <c r="Y43" s="22"/>
      <c r="Z43" s="2">
        <v>39</v>
      </c>
      <c r="AA43" s="13"/>
      <c r="AB43" s="12">
        <f>SUM(Tableau5735111622[[#This Row],[QA]]-Tableau5724101521[[#This Row],[QA]])</f>
        <v>0</v>
      </c>
      <c r="AC43" s="12"/>
      <c r="AD43" s="23" t="e">
        <f t="shared" si="0"/>
        <v>#DIV/0!</v>
      </c>
      <c r="AE43" s="12"/>
      <c r="AG43" s="2">
        <v>39</v>
      </c>
      <c r="AH43" s="13"/>
      <c r="AI43" s="12"/>
      <c r="AJ43" s="12"/>
      <c r="AK43" s="12"/>
    </row>
    <row r="44" spans="1:37" ht="15.75" thickBot="1" x14ac:dyDescent="0.3">
      <c r="A44" s="28">
        <v>40</v>
      </c>
      <c r="B44" s="13"/>
      <c r="C44" s="12"/>
      <c r="D44" s="12"/>
      <c r="E44" s="12"/>
      <c r="G44" s="12">
        <v>40</v>
      </c>
      <c r="H44" s="13"/>
      <c r="I44" s="12">
        <v>0</v>
      </c>
      <c r="J44" s="12"/>
      <c r="K44" s="23" t="e">
        <v>#DIV/0!</v>
      </c>
      <c r="M44" s="12">
        <v>40</v>
      </c>
      <c r="N44" s="13"/>
      <c r="O44" s="30"/>
      <c r="P44" s="12"/>
      <c r="Q44" s="12"/>
      <c r="S44" s="12">
        <v>40</v>
      </c>
      <c r="T44" s="13"/>
      <c r="U44" s="12">
        <f>SUM(Tableau5735111622[[#This Row],[QA]]-Tableau5739[[#This Row],[QA]])</f>
        <v>0</v>
      </c>
      <c r="V44" s="12"/>
      <c r="W44" s="24" t="e">
        <f>SUM(Tableau5724101521[[#This Row],[QA]]/Tableau5724101521[[#This Row],[Parties]])</f>
        <v>#DIV/0!</v>
      </c>
      <c r="X44" s="12"/>
      <c r="Y44" s="22"/>
      <c r="Z44" s="12">
        <v>40</v>
      </c>
      <c r="AA44" s="13"/>
      <c r="AB44" s="12">
        <f>SUM(Tableau5735111622[[#This Row],[QA]]-Tableau5724101521[[#This Row],[QA]])</f>
        <v>0</v>
      </c>
      <c r="AC44" s="12"/>
      <c r="AD44" s="23" t="e">
        <f t="shared" si="0"/>
        <v>#DIV/0!</v>
      </c>
      <c r="AE44" s="12"/>
      <c r="AG44" s="12">
        <v>40</v>
      </c>
      <c r="AH44" s="13"/>
      <c r="AI44" s="12"/>
      <c r="AJ44" s="12"/>
      <c r="AK44" s="12"/>
    </row>
    <row r="45" spans="1:37" ht="15.75" thickBot="1" x14ac:dyDescent="0.3">
      <c r="B45" s="13"/>
      <c r="E45" s="4"/>
      <c r="H45" s="13"/>
      <c r="K45" s="4"/>
      <c r="M45" s="22"/>
      <c r="N45" s="29"/>
      <c r="O45" s="22"/>
      <c r="P45" s="22"/>
      <c r="Q45" s="22"/>
      <c r="S45" s="2">
        <v>41</v>
      </c>
      <c r="T45" s="13"/>
      <c r="U45" s="12">
        <f>SUM(Tableau5735111622[[#This Row],[QA]]-Tableau5739[[#This Row],[QA]])</f>
        <v>0</v>
      </c>
      <c r="V45" s="12"/>
      <c r="W45" s="24" t="e">
        <f>SUM(Tableau5724101521[[#This Row],[QA]]/Tableau5724101521[[#This Row],[Parties]])</f>
        <v>#DIV/0!</v>
      </c>
      <c r="X45" s="12"/>
      <c r="Y45" s="22"/>
      <c r="Z45" s="2">
        <v>41</v>
      </c>
      <c r="AA45" s="13"/>
      <c r="AB45" s="12">
        <f>SUM(Tableau5735111622[[#This Row],[QA]]-Tableau5724101521[[#This Row],[QA]])</f>
        <v>0</v>
      </c>
      <c r="AC45" s="12"/>
      <c r="AD45" s="23" t="e">
        <f t="shared" si="0"/>
        <v>#DIV/0!</v>
      </c>
      <c r="AE45" s="12"/>
      <c r="AG45" s="2">
        <v>41</v>
      </c>
      <c r="AH45" s="13"/>
      <c r="AI45" s="12"/>
      <c r="AJ45" s="12"/>
      <c r="AK45" s="12"/>
    </row>
    <row r="46" spans="1:37" ht="15.75" thickBot="1" x14ac:dyDescent="0.3">
      <c r="A46" s="47"/>
      <c r="B46" s="48"/>
      <c r="C46" s="4">
        <f>SUM(C3:C42)</f>
        <v>20344</v>
      </c>
      <c r="D46" s="4">
        <f>SUM(D3:D42)</f>
        <v>132</v>
      </c>
      <c r="E46" s="11">
        <f>SUM(C46/D46)</f>
        <v>154.12121212121212</v>
      </c>
      <c r="I46" s="18">
        <v>104322</v>
      </c>
      <c r="J46" s="18">
        <v>636</v>
      </c>
      <c r="K46" s="19">
        <v>164.02830188679246</v>
      </c>
      <c r="M46" s="22"/>
      <c r="N46" s="29"/>
      <c r="O46" s="18">
        <f>SUM(O5:O45)</f>
        <v>0</v>
      </c>
      <c r="P46" s="18">
        <f>SUM(P5:P45)</f>
        <v>0</v>
      </c>
      <c r="Q46" s="19" t="e">
        <f>SUM(O46/P46)</f>
        <v>#DIV/0!</v>
      </c>
      <c r="U46" s="18">
        <f>SUM(Tableau5724101521[QA])</f>
        <v>0</v>
      </c>
      <c r="V46" s="18">
        <f>SUM(Tableau5724101521[Parties])</f>
        <v>0</v>
      </c>
      <c r="W46" s="19" t="e">
        <f>SUM(U46/V46)</f>
        <v>#DIV/0!</v>
      </c>
      <c r="Y46" s="22"/>
      <c r="Z46" s="4"/>
      <c r="AB46" s="18">
        <f>SUM(Tableau57241021723[QA])</f>
        <v>0</v>
      </c>
      <c r="AC46" s="18">
        <f>SUM(Tableau57241021723[Parties])</f>
        <v>0</v>
      </c>
      <c r="AD46" s="19" t="e">
        <f>SUM(AB46/AC46)</f>
        <v>#DIV/0!</v>
      </c>
      <c r="AK46" s="4"/>
    </row>
    <row r="47" spans="1:37" x14ac:dyDescent="0.25">
      <c r="AI47" s="18">
        <f>SUM(AI5:AI46)</f>
        <v>0</v>
      </c>
      <c r="AJ47" s="18">
        <f>SUM(AJ5:AJ46)</f>
        <v>0</v>
      </c>
      <c r="AK47" s="19" t="e">
        <f>SUM(AI47/AJ47)</f>
        <v>#DIV/0!</v>
      </c>
    </row>
    <row r="55" spans="2:2" x14ac:dyDescent="0.25">
      <c r="B55" s="5">
        <f>I55</f>
        <v>0</v>
      </c>
    </row>
  </sheetData>
  <mergeCells count="12">
    <mergeCell ref="AG1:AK1"/>
    <mergeCell ref="A2:E2"/>
    <mergeCell ref="G2:K2"/>
    <mergeCell ref="M2:Q2"/>
    <mergeCell ref="S2:W2"/>
    <mergeCell ref="Z2:AD2"/>
    <mergeCell ref="AG2:AK2"/>
    <mergeCell ref="A1:E1"/>
    <mergeCell ref="G1:K1"/>
    <mergeCell ref="M1:Q1"/>
    <mergeCell ref="S1:W1"/>
    <mergeCell ref="Z1:AD1"/>
  </mergeCells>
  <hyperlinks>
    <hyperlink ref="B11" r:id="rId1" display="https://bowling.lexerbowling.com/bowlingdelapraille/solitairegeneve2025-2026/pl001.htm" xr:uid="{265809DB-B53B-4B51-9615-412A3E3F0B5A}"/>
    <hyperlink ref="B10" r:id="rId2" display="https://bowling.lexerbowling.com/bowlingdelapraille/solitairegeneve2025-2026/pl002.htm" xr:uid="{12A8F14E-B608-488C-9605-5CEA0B52CEB1}"/>
    <hyperlink ref="B22" r:id="rId3" display="https://bowling.lexerbowling.com/bowlingdelapraille/solitairegeneve2025-2026/pl017.htm" xr:uid="{F32C6A66-512D-43D1-98EA-BB78846817C7}"/>
    <hyperlink ref="B9" r:id="rId4" display="https://bowling.lexerbowling.com/bowlingdelapraille/solitairegeneve2025-2026/pl011.htm" xr:uid="{FB9FEFCB-91FC-44A0-89CD-313416EAA3B5}"/>
    <hyperlink ref="B16" r:id="rId5" display="https://bowling.lexerbowling.com/bowlingdelapraille/solitairegeneve2025-2026/pl012.htm" xr:uid="{D20DC031-D068-49B9-A606-93708F9C5A4D}"/>
    <hyperlink ref="B20" r:id="rId6" display="https://bowling.lexerbowling.com/bowlingdelapraille/solitairegeneve2025-2026/pl008.htm" xr:uid="{E11E5826-0F87-4927-AD72-80591F042E72}"/>
    <hyperlink ref="B21" r:id="rId7" display="https://bowling.lexerbowling.com/bowlingdelapraille/solitairegeneve2025-2026/pl00F.htm" xr:uid="{CB3544DF-47E1-42FC-B028-5F7DC4B9F31A}"/>
    <hyperlink ref="B19" r:id="rId8" display="https://bowling.lexerbowling.com/bowlingdelapraille/solitairegeneve2025-2026/pl00B.htm" xr:uid="{48D62894-286A-4A7D-B622-697BB29B55EE}"/>
    <hyperlink ref="B12" r:id="rId9" display="https://bowling.lexerbowling.com/bowlingdelapraille/solitairegeneve2025-2026/pl00A.htm" xr:uid="{39C2A7F5-5295-419F-BFDC-AEEAD9C7CD28}"/>
    <hyperlink ref="B25" r:id="rId10" display="https://bowling.lexerbowling.com/bowlingdelapraille/solitairegeneve2025-2026/pl006.htm" xr:uid="{40E8D059-2C43-4906-83AF-7F645602966B}"/>
    <hyperlink ref="B24" r:id="rId11" display="https://bowling.lexerbowling.com/bowlingdelapraille/solitairegeneve2025-2026/pl003.htm" xr:uid="{F5B2062D-1D30-4C19-944E-BC62B826A5A3}"/>
    <hyperlink ref="B13" r:id="rId12" display="https://bowling.lexerbowling.com/bowlingdelapraille/solitairegeneve2025-2026/pl005.htm" xr:uid="{C4EF521D-D1BF-44F9-AC1E-0201168A6C38}"/>
    <hyperlink ref="B6" r:id="rId13" display="https://bowling.lexerbowling.com/bowlingdelapraille/solitairegeneve2025-2026/pl004.htm" xr:uid="{31223A1E-5B32-4D06-B4EF-4E3F7DA4584C}"/>
    <hyperlink ref="B18" r:id="rId14" display="https://bowling.lexerbowling.com/bowlingdelapraille/solitairegeneve2025-2026/pl00D.htm" xr:uid="{0D3EBBB0-E2A5-494E-812E-4D233E6F925C}"/>
    <hyperlink ref="B26" r:id="rId15" display="https://bowling.lexerbowling.com/bowlingdelapraille/solitairegeneve2025-2026/pl016.htm" xr:uid="{CFF9E7C3-85F8-4D81-A565-1F48587212ED}"/>
    <hyperlink ref="B7" r:id="rId16" display="https://bowling.lexerbowling.com/bowlingdelapraille/solitairegeneve2025-2026/pl018.htm" xr:uid="{584156C9-8FB2-439E-A2BA-6C14C938C1ED}"/>
    <hyperlink ref="B8" r:id="rId17" display="https://bowling.lexerbowling.com/bowlingdelapraille/solitairegeneve2025-2026/pl007.htm" xr:uid="{2DE10CC7-5A5C-4439-99D7-F835F6EAD131}"/>
    <hyperlink ref="B5" r:id="rId18" display="https://bowling.lexerbowling.com/bowlingdelapraille/solitairegeneve2025-2026/pl009.htm" xr:uid="{5D84B6F2-ABA6-4595-B220-4A0B51A72BDC}"/>
    <hyperlink ref="B17" r:id="rId19" display="https://bowling.lexerbowling.com/bowlingdelapraille/solitairegeneve2025-2026/pl00C.htm" xr:uid="{8A393099-A30B-49F6-9EAC-1830E4940928}"/>
    <hyperlink ref="B15" r:id="rId20" display="https://bowling.lexerbowling.com/bowlingdelapraille/solitairegeneve2025-2026/pl010.htm" xr:uid="{BBE09C51-FD8A-4071-82EA-625197A8E0A0}"/>
    <hyperlink ref="B14" r:id="rId21" display="https://bowling.lexerbowling.com/bowlingdelapraille/solitairegeneve2025-2026/pl00E.htm" xr:uid="{9ECC387C-9864-4FE5-B589-0A29C77B3DD0}"/>
    <hyperlink ref="B23" r:id="rId22" display="https://bowling.lexerbowling.com/bowlingdelapraille/solitairegeneve2025-2026/pl014.htm" xr:uid="{CFC215D8-F0EA-4776-A6BA-7E1A0A4AB62B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23"/>
  <colBreaks count="2" manualBreakCount="2">
    <brk id="6" max="1048575" man="1"/>
    <brk id="12" max="1048575" man="1"/>
  </colBreaks>
  <tableParts count="6">
    <tablePart r:id="rId24"/>
    <tablePart r:id="rId25"/>
    <tablePart r:id="rId26"/>
    <tablePart r:id="rId27"/>
    <tablePart r:id="rId28"/>
    <tablePart r:id="rId29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6"/>
  <sheetViews>
    <sheetView tabSelected="1" zoomScaleNormal="100" workbookViewId="0">
      <selection activeCell="L9" sqref="L9"/>
    </sheetView>
  </sheetViews>
  <sheetFormatPr baseColWidth="10" defaultColWidth="11.5703125" defaultRowHeight="15" x14ac:dyDescent="0.2"/>
  <cols>
    <col min="1" max="1" width="5.7109375" style="7" bestFit="1" customWidth="1"/>
    <col min="2" max="2" width="12.7109375" style="7" bestFit="1" customWidth="1"/>
    <col min="3" max="5" width="11.7109375" style="7" bestFit="1" customWidth="1"/>
    <col min="6" max="16384" width="11.5703125" style="6"/>
  </cols>
  <sheetData>
    <row r="1" spans="1:11" ht="15.75" x14ac:dyDescent="0.2">
      <c r="B1" s="45" t="s">
        <v>8</v>
      </c>
      <c r="C1" s="45"/>
      <c r="D1" s="45"/>
      <c r="E1" s="45"/>
    </row>
    <row r="2" spans="1:11" ht="15.75" x14ac:dyDescent="0.2">
      <c r="B2" s="8"/>
      <c r="C2" s="8"/>
      <c r="D2" s="8"/>
      <c r="E2" s="8"/>
    </row>
    <row r="3" spans="1:11" x14ac:dyDescent="0.2">
      <c r="A3" s="7" t="s">
        <v>9</v>
      </c>
      <c r="B3" s="7" t="s">
        <v>5</v>
      </c>
      <c r="C3" s="7" t="s">
        <v>6</v>
      </c>
      <c r="D3" s="7" t="s">
        <v>2</v>
      </c>
      <c r="E3" s="7" t="s">
        <v>7</v>
      </c>
    </row>
    <row r="4" spans="1:11" ht="15.75" x14ac:dyDescent="0.2">
      <c r="A4" s="7">
        <v>1</v>
      </c>
      <c r="B4" s="10">
        <v>45893</v>
      </c>
      <c r="C4" s="8">
        <v>20344</v>
      </c>
      <c r="D4" s="8">
        <v>132</v>
      </c>
      <c r="E4" s="26">
        <v>154.12121212121212</v>
      </c>
    </row>
    <row r="5" spans="1:11" ht="15.75" x14ac:dyDescent="0.25">
      <c r="A5" s="7">
        <v>2</v>
      </c>
      <c r="B5" s="10">
        <v>45928</v>
      </c>
      <c r="C5" s="8"/>
      <c r="D5" s="8"/>
      <c r="E5" s="36"/>
      <c r="G5" s="4"/>
      <c r="H5" s="1"/>
    </row>
    <row r="6" spans="1:11" ht="15.75" x14ac:dyDescent="0.2">
      <c r="A6" s="7">
        <v>3</v>
      </c>
      <c r="B6" s="10">
        <v>45942</v>
      </c>
      <c r="C6" s="20"/>
      <c r="D6" s="20"/>
      <c r="E6" s="25"/>
    </row>
    <row r="7" spans="1:11" ht="15.75" x14ac:dyDescent="0.25">
      <c r="A7" s="7">
        <v>4</v>
      </c>
      <c r="B7" s="10">
        <v>45970</v>
      </c>
      <c r="C7" s="14"/>
      <c r="D7" s="14"/>
      <c r="E7" s="37"/>
      <c r="G7" s="4"/>
      <c r="H7" s="4"/>
      <c r="I7" s="4"/>
    </row>
    <row r="8" spans="1:11" ht="15.75" x14ac:dyDescent="0.2">
      <c r="A8" s="7">
        <v>5</v>
      </c>
      <c r="B8" s="10">
        <v>45984</v>
      </c>
      <c r="C8" s="8"/>
      <c r="D8" s="8"/>
      <c r="E8" s="38"/>
    </row>
    <row r="9" spans="1:11" ht="15.75" x14ac:dyDescent="0.2">
      <c r="A9" s="7">
        <v>6</v>
      </c>
      <c r="B9" s="10">
        <v>45998</v>
      </c>
      <c r="C9" s="8"/>
      <c r="D9" s="8"/>
      <c r="E9" s="39"/>
    </row>
    <row r="10" spans="1:11" ht="15.75" x14ac:dyDescent="0.2">
      <c r="A10" s="7">
        <v>7</v>
      </c>
      <c r="B10" s="10">
        <v>46005</v>
      </c>
      <c r="C10" s="8"/>
      <c r="D10" s="8"/>
      <c r="E10" s="31"/>
      <c r="I10" s="4"/>
      <c r="J10" s="4"/>
      <c r="K10" s="4"/>
    </row>
    <row r="11" spans="1:11" ht="15.75" x14ac:dyDescent="0.2">
      <c r="A11" s="7">
        <v>8</v>
      </c>
      <c r="B11" s="10">
        <v>46054</v>
      </c>
      <c r="C11" s="8"/>
      <c r="D11" s="8"/>
      <c r="E11" s="9"/>
    </row>
    <row r="12" spans="1:11" ht="15.75" x14ac:dyDescent="0.25">
      <c r="A12" s="7">
        <v>9</v>
      </c>
      <c r="B12" s="10">
        <v>46061</v>
      </c>
      <c r="C12" s="14"/>
      <c r="D12" s="8"/>
      <c r="E12" s="40"/>
    </row>
    <row r="13" spans="1:11" ht="15.75" x14ac:dyDescent="0.2">
      <c r="A13" s="7">
        <v>10</v>
      </c>
      <c r="B13" s="10">
        <v>46075</v>
      </c>
      <c r="C13" s="8"/>
      <c r="D13" s="20"/>
      <c r="E13" s="40"/>
    </row>
    <row r="14" spans="1:11" ht="15.75" x14ac:dyDescent="0.2">
      <c r="A14" s="7">
        <v>11</v>
      </c>
      <c r="B14" s="10">
        <v>46103</v>
      </c>
      <c r="C14" s="8"/>
      <c r="D14" s="8"/>
      <c r="E14" s="42"/>
    </row>
    <row r="15" spans="1:11" ht="15.75" x14ac:dyDescent="0.2">
      <c r="A15" s="7">
        <v>12</v>
      </c>
      <c r="B15" s="10">
        <v>46138</v>
      </c>
      <c r="C15" s="8"/>
      <c r="D15" s="8"/>
      <c r="E15" s="35"/>
    </row>
    <row r="16" spans="1:11" x14ac:dyDescent="0.2">
      <c r="C16" s="7">
        <f>SUM(C4:C15)</f>
        <v>20344</v>
      </c>
      <c r="D16" s="7">
        <f>SUM(D4:D15)</f>
        <v>132</v>
      </c>
      <c r="E16" s="9">
        <f t="shared" ref="E16" si="0">SUM(C16/D16)</f>
        <v>154.12121212121212</v>
      </c>
    </row>
  </sheetData>
  <mergeCells count="1">
    <mergeCell ref="B1:E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2025</vt:lpstr>
      <vt:lpstr>2026</vt:lpstr>
      <vt:lpstr>2025-2026</vt:lpstr>
      <vt:lpstr>Moyenne</vt:lpstr>
    </vt:vector>
  </TitlesOfParts>
  <Company>Université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GOLAY</dc:creator>
  <cp:lastModifiedBy>Daniel</cp:lastModifiedBy>
  <cp:lastPrinted>2020-09-27T21:31:41Z</cp:lastPrinted>
  <dcterms:created xsi:type="dcterms:W3CDTF">2013-12-15T07:28:22Z</dcterms:created>
  <dcterms:modified xsi:type="dcterms:W3CDTF">2025-08-24T15:24:51Z</dcterms:modified>
</cp:coreProperties>
</file>